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g.arlington.local\arlgov\Dept-PRCR\Team\DPR-Sport User Group\Design Concepts\"/>
    </mc:Choice>
  </mc:AlternateContent>
  <bookViews>
    <workbookView xWindow="0" yWindow="0" windowWidth="28800" windowHeight="12420"/>
  </bookViews>
  <sheets>
    <sheet name="Rectangles" sheetId="1" r:id="rId1"/>
    <sheet name="Diamonds" sheetId="2" r:id="rId2"/>
    <sheet name="Combos" sheetId="3" r:id="rId3"/>
  </sheets>
  <definedNames>
    <definedName name="Rectangle_Locations">Rectangles!$B$1:$H$47</definedName>
  </definedNames>
  <calcPr calcId="152511"/>
</workbook>
</file>

<file path=xl/calcChain.xml><?xml version="1.0" encoding="utf-8"?>
<calcChain xmlns="http://schemas.openxmlformats.org/spreadsheetml/2006/main">
  <c r="L23" i="3" l="1"/>
  <c r="J23" i="3"/>
  <c r="H23" i="3"/>
  <c r="F23" i="3"/>
  <c r="E23" i="3"/>
  <c r="D23" i="3"/>
  <c r="C23" i="3"/>
  <c r="L7" i="3"/>
  <c r="L13" i="3"/>
  <c r="F11" i="3"/>
  <c r="H11" i="3" s="1"/>
  <c r="J11" i="3" s="1"/>
  <c r="L11" i="3" s="1"/>
  <c r="F7" i="3"/>
  <c r="H7" i="3" s="1"/>
  <c r="J7" i="3" s="1"/>
  <c r="F10" i="3"/>
  <c r="H10" i="3" s="1"/>
  <c r="J10" i="3" s="1"/>
  <c r="L10" i="3" s="1"/>
  <c r="F22" i="3"/>
  <c r="H22" i="3" s="1"/>
  <c r="J22" i="3" s="1"/>
  <c r="L22" i="3" s="1"/>
  <c r="F14" i="3"/>
  <c r="H14" i="3" s="1"/>
  <c r="J14" i="3" s="1"/>
  <c r="L14" i="3" s="1"/>
  <c r="F9" i="3"/>
  <c r="H9" i="3" s="1"/>
  <c r="J9" i="3" s="1"/>
  <c r="L9" i="3" s="1"/>
  <c r="F3" i="3"/>
  <c r="H3" i="3" s="1"/>
  <c r="J3" i="3" s="1"/>
  <c r="L3" i="3" s="1"/>
  <c r="F19" i="3"/>
  <c r="H19" i="3" s="1"/>
  <c r="J19" i="3" s="1"/>
  <c r="L19" i="3" s="1"/>
  <c r="F17" i="3"/>
  <c r="H17" i="3" s="1"/>
  <c r="J17" i="3" s="1"/>
  <c r="L17" i="3" s="1"/>
  <c r="F13" i="3"/>
  <c r="H13" i="3" s="1"/>
  <c r="J13" i="3" s="1"/>
  <c r="F8" i="3"/>
  <c r="H8" i="3" s="1"/>
  <c r="J8" i="3" s="1"/>
  <c r="L8" i="3" s="1"/>
  <c r="F20" i="3"/>
  <c r="H20" i="3" s="1"/>
  <c r="J20" i="3" s="1"/>
  <c r="L20" i="3" s="1"/>
  <c r="F21" i="3"/>
  <c r="H21" i="3" s="1"/>
  <c r="J21" i="3" s="1"/>
  <c r="L21" i="3" s="1"/>
  <c r="F15" i="3"/>
  <c r="H15" i="3" s="1"/>
  <c r="J15" i="3" s="1"/>
  <c r="L15" i="3" s="1"/>
  <c r="F2" i="3"/>
  <c r="H2" i="3" s="1"/>
  <c r="J2" i="3" s="1"/>
  <c r="L2" i="3" s="1"/>
  <c r="F4" i="3"/>
  <c r="H4" i="3" s="1"/>
  <c r="J4" i="3" s="1"/>
  <c r="L4" i="3" s="1"/>
  <c r="F5" i="3"/>
  <c r="H5" i="3" s="1"/>
  <c r="J5" i="3" s="1"/>
  <c r="L5" i="3" s="1"/>
  <c r="F6" i="3"/>
  <c r="H6" i="3" s="1"/>
  <c r="J6" i="3" s="1"/>
  <c r="L6" i="3" s="1"/>
  <c r="F12" i="3"/>
  <c r="H12" i="3" s="1"/>
  <c r="J12" i="3" s="1"/>
  <c r="L12" i="3" s="1"/>
  <c r="F16" i="3"/>
  <c r="H16" i="3" s="1"/>
  <c r="J16" i="3" s="1"/>
  <c r="L16" i="3" s="1"/>
  <c r="F18" i="3"/>
  <c r="H18" i="3" s="1"/>
  <c r="J18" i="3" s="1"/>
  <c r="L18" i="3" s="1"/>
  <c r="D35" i="2"/>
  <c r="E35" i="2"/>
  <c r="G35" i="2"/>
  <c r="I35" i="2"/>
  <c r="K35" i="2"/>
  <c r="C35" i="2"/>
  <c r="E2" i="2"/>
  <c r="G2" i="2" s="1"/>
  <c r="I2" i="2" s="1"/>
  <c r="K2" i="2" s="1"/>
  <c r="E7" i="2"/>
  <c r="G7" i="2" s="1"/>
  <c r="I7" i="2" s="1"/>
  <c r="K7" i="2" s="1"/>
  <c r="E12" i="2"/>
  <c r="G12" i="2" s="1"/>
  <c r="I12" i="2" s="1"/>
  <c r="K12" i="2" s="1"/>
  <c r="E3" i="2"/>
  <c r="G3" i="2" s="1"/>
  <c r="I3" i="2" s="1"/>
  <c r="K3" i="2" s="1"/>
  <c r="E4" i="2"/>
  <c r="G4" i="2" s="1"/>
  <c r="I4" i="2" s="1"/>
  <c r="K4" i="2" s="1"/>
  <c r="E8" i="2"/>
  <c r="G8" i="2" s="1"/>
  <c r="I8" i="2" s="1"/>
  <c r="K8" i="2" s="1"/>
  <c r="E15" i="2"/>
  <c r="G15" i="2" s="1"/>
  <c r="I15" i="2" s="1"/>
  <c r="K15" i="2" s="1"/>
  <c r="E5" i="2"/>
  <c r="G5" i="2" s="1"/>
  <c r="I5" i="2" s="1"/>
  <c r="K5" i="2" s="1"/>
  <c r="E9" i="2"/>
  <c r="G9" i="2" s="1"/>
  <c r="I9" i="2" s="1"/>
  <c r="K9" i="2" s="1"/>
  <c r="E6" i="2"/>
  <c r="G6" i="2" s="1"/>
  <c r="I6" i="2" s="1"/>
  <c r="K6" i="2" s="1"/>
  <c r="E23" i="2"/>
  <c r="G23" i="2" s="1"/>
  <c r="I23" i="2" s="1"/>
  <c r="K23" i="2" s="1"/>
  <c r="E10" i="2"/>
  <c r="G10" i="2" s="1"/>
  <c r="I10" i="2" s="1"/>
  <c r="K10" i="2" s="1"/>
  <c r="E13" i="2"/>
  <c r="G13" i="2" s="1"/>
  <c r="I13" i="2" s="1"/>
  <c r="K13" i="2" s="1"/>
  <c r="E11" i="2"/>
  <c r="G11" i="2" s="1"/>
  <c r="I11" i="2" s="1"/>
  <c r="K11" i="2" s="1"/>
  <c r="E16" i="2"/>
  <c r="G16" i="2" s="1"/>
  <c r="I16" i="2" s="1"/>
  <c r="K16" i="2" s="1"/>
  <c r="E14" i="2"/>
  <c r="G14" i="2" s="1"/>
  <c r="I14" i="2" s="1"/>
  <c r="K14" i="2" s="1"/>
  <c r="E21" i="2"/>
  <c r="G21" i="2" s="1"/>
  <c r="I21" i="2" s="1"/>
  <c r="K21" i="2" s="1"/>
  <c r="E18" i="2"/>
  <c r="G18" i="2" s="1"/>
  <c r="I18" i="2" s="1"/>
  <c r="K18" i="2" s="1"/>
  <c r="E20" i="2"/>
  <c r="G20" i="2" s="1"/>
  <c r="I20" i="2" s="1"/>
  <c r="K20" i="2" s="1"/>
  <c r="E17" i="2"/>
  <c r="G17" i="2" s="1"/>
  <c r="I17" i="2" s="1"/>
  <c r="K17" i="2" s="1"/>
  <c r="E22" i="2"/>
  <c r="G22" i="2" s="1"/>
  <c r="I22" i="2" s="1"/>
  <c r="K22" i="2" s="1"/>
  <c r="E24" i="2"/>
  <c r="G24" i="2" s="1"/>
  <c r="I24" i="2" s="1"/>
  <c r="K24" i="2" s="1"/>
  <c r="E19" i="2"/>
  <c r="G19" i="2" s="1"/>
  <c r="I19" i="2" s="1"/>
  <c r="K19" i="2" s="1"/>
  <c r="E25" i="2"/>
  <c r="G25" i="2" s="1"/>
  <c r="I25" i="2" s="1"/>
  <c r="K25" i="2" s="1"/>
  <c r="E31" i="2"/>
  <c r="G31" i="2" s="1"/>
  <c r="I31" i="2" s="1"/>
  <c r="K31" i="2" s="1"/>
  <c r="E32" i="2"/>
  <c r="G32" i="2" s="1"/>
  <c r="I32" i="2" s="1"/>
  <c r="K32" i="2" s="1"/>
  <c r="E29" i="2"/>
  <c r="G29" i="2" s="1"/>
  <c r="I29" i="2" s="1"/>
  <c r="K29" i="2" s="1"/>
  <c r="E30" i="2"/>
  <c r="G30" i="2" s="1"/>
  <c r="I30" i="2" s="1"/>
  <c r="K30" i="2" s="1"/>
  <c r="E27" i="2"/>
  <c r="G27" i="2" s="1"/>
  <c r="I27" i="2" s="1"/>
  <c r="K27" i="2" s="1"/>
  <c r="E33" i="2"/>
  <c r="G33" i="2" s="1"/>
  <c r="I33" i="2" s="1"/>
  <c r="K33" i="2" s="1"/>
  <c r="E28" i="2"/>
  <c r="G28" i="2" s="1"/>
  <c r="I28" i="2" s="1"/>
  <c r="K28" i="2" s="1"/>
  <c r="E26" i="2"/>
  <c r="G26" i="2" s="1"/>
  <c r="I26" i="2" s="1"/>
  <c r="K26" i="2" s="1"/>
  <c r="E34" i="2"/>
  <c r="G34" i="2" s="1"/>
  <c r="I34" i="2" s="1"/>
  <c r="K34" i="2" s="1"/>
  <c r="D47" i="1"/>
  <c r="C47" i="1"/>
  <c r="E46" i="1"/>
  <c r="G46" i="1" s="1"/>
  <c r="I46" i="1" s="1"/>
  <c r="K46" i="1" s="1"/>
  <c r="E20" i="1"/>
  <c r="G20" i="1" s="1"/>
  <c r="I20" i="1" s="1"/>
  <c r="K20" i="1" s="1"/>
  <c r="E40" i="1"/>
  <c r="G40" i="1" s="1"/>
  <c r="I40" i="1" s="1"/>
  <c r="K40" i="1" s="1"/>
  <c r="E2" i="1"/>
  <c r="G2" i="1" s="1"/>
  <c r="I2" i="1" s="1"/>
  <c r="K2" i="1" s="1"/>
  <c r="E28" i="1"/>
  <c r="G28" i="1" s="1"/>
  <c r="I28" i="1" s="1"/>
  <c r="K28" i="1" s="1"/>
  <c r="E32" i="1"/>
  <c r="G32" i="1" s="1"/>
  <c r="I32" i="1" s="1"/>
  <c r="K32" i="1" s="1"/>
  <c r="E23" i="1"/>
  <c r="G23" i="1" s="1"/>
  <c r="I23" i="1" s="1"/>
  <c r="K23" i="1" s="1"/>
  <c r="E45" i="1"/>
  <c r="G45" i="1" s="1"/>
  <c r="I45" i="1" s="1"/>
  <c r="K45" i="1" s="1"/>
  <c r="E38" i="1"/>
  <c r="G38" i="1" s="1"/>
  <c r="I38" i="1" s="1"/>
  <c r="K38" i="1" s="1"/>
  <c r="E21" i="1"/>
  <c r="G21" i="1" s="1"/>
  <c r="I21" i="1" s="1"/>
  <c r="K21" i="1" s="1"/>
  <c r="E18" i="1"/>
  <c r="G18" i="1" s="1"/>
  <c r="I18" i="1" s="1"/>
  <c r="K18" i="1" s="1"/>
  <c r="E25" i="1"/>
  <c r="G25" i="1" s="1"/>
  <c r="I25" i="1" s="1"/>
  <c r="K25" i="1" s="1"/>
  <c r="E26" i="1"/>
  <c r="G26" i="1" s="1"/>
  <c r="I26" i="1" s="1"/>
  <c r="K26" i="1" s="1"/>
  <c r="E36" i="1"/>
  <c r="G36" i="1" s="1"/>
  <c r="I36" i="1" s="1"/>
  <c r="K36" i="1" s="1"/>
  <c r="E3" i="1"/>
  <c r="G3" i="1" s="1"/>
  <c r="I3" i="1" s="1"/>
  <c r="K3" i="1" s="1"/>
  <c r="E31" i="1"/>
  <c r="G31" i="1" s="1"/>
  <c r="I31" i="1" s="1"/>
  <c r="K31" i="1" s="1"/>
  <c r="E4" i="1"/>
  <c r="G4" i="1" s="1"/>
  <c r="I4" i="1" s="1"/>
  <c r="K4" i="1" s="1"/>
  <c r="E12" i="1"/>
  <c r="G12" i="1" s="1"/>
  <c r="I12" i="1" s="1"/>
  <c r="K12" i="1" s="1"/>
  <c r="E41" i="1"/>
  <c r="G41" i="1" s="1"/>
  <c r="I41" i="1" s="1"/>
  <c r="K41" i="1" s="1"/>
  <c r="E30" i="1"/>
  <c r="G30" i="1" s="1"/>
  <c r="I30" i="1" s="1"/>
  <c r="K30" i="1" s="1"/>
  <c r="E27" i="1"/>
  <c r="G27" i="1" s="1"/>
  <c r="I27" i="1" s="1"/>
  <c r="K27" i="1" s="1"/>
  <c r="E42" i="1"/>
  <c r="G42" i="1" s="1"/>
  <c r="I42" i="1" s="1"/>
  <c r="K42" i="1" s="1"/>
  <c r="E33" i="1"/>
  <c r="G33" i="1" s="1"/>
  <c r="I33" i="1" s="1"/>
  <c r="K33" i="1" s="1"/>
  <c r="E6" i="1"/>
  <c r="G6" i="1" s="1"/>
  <c r="I6" i="1" s="1"/>
  <c r="K6" i="1" s="1"/>
  <c r="E7" i="1"/>
  <c r="G7" i="1" s="1"/>
  <c r="I7" i="1" s="1"/>
  <c r="K7" i="1" s="1"/>
  <c r="E8" i="1"/>
  <c r="G8" i="1" s="1"/>
  <c r="I8" i="1" s="1"/>
  <c r="K8" i="1" s="1"/>
  <c r="E22" i="1"/>
  <c r="G22" i="1" s="1"/>
  <c r="I22" i="1" s="1"/>
  <c r="K22" i="1" s="1"/>
  <c r="E43" i="1"/>
  <c r="G43" i="1" s="1"/>
  <c r="I43" i="1" s="1"/>
  <c r="K43" i="1" s="1"/>
  <c r="E17" i="1"/>
  <c r="G17" i="1" s="1"/>
  <c r="I17" i="1" s="1"/>
  <c r="K17" i="1" s="1"/>
  <c r="E39" i="1"/>
  <c r="G39" i="1" s="1"/>
  <c r="I39" i="1" s="1"/>
  <c r="K39" i="1" s="1"/>
  <c r="E11" i="1"/>
  <c r="G11" i="1" s="1"/>
  <c r="I11" i="1" s="1"/>
  <c r="K11" i="1" s="1"/>
  <c r="E37" i="1"/>
  <c r="G37" i="1" s="1"/>
  <c r="I37" i="1" s="1"/>
  <c r="K37" i="1" s="1"/>
  <c r="E9" i="1"/>
  <c r="G9" i="1" s="1"/>
  <c r="I9" i="1" s="1"/>
  <c r="K9" i="1" s="1"/>
  <c r="E14" i="1"/>
  <c r="G14" i="1" s="1"/>
  <c r="I14" i="1" s="1"/>
  <c r="K14" i="1" s="1"/>
  <c r="E5" i="1"/>
  <c r="G5" i="1" s="1"/>
  <c r="I5" i="1" s="1"/>
  <c r="K5" i="1" s="1"/>
  <c r="E24" i="1"/>
  <c r="G24" i="1" s="1"/>
  <c r="I24" i="1" s="1"/>
  <c r="K24" i="1" s="1"/>
  <c r="E19" i="1"/>
  <c r="G19" i="1" s="1"/>
  <c r="I19" i="1" s="1"/>
  <c r="K19" i="1" s="1"/>
  <c r="E44" i="1"/>
  <c r="G44" i="1" s="1"/>
  <c r="I44" i="1" s="1"/>
  <c r="K44" i="1" s="1"/>
  <c r="E10" i="1"/>
  <c r="G10" i="1" s="1"/>
  <c r="I10" i="1" s="1"/>
  <c r="K10" i="1" s="1"/>
  <c r="E13" i="1"/>
  <c r="G13" i="1" s="1"/>
  <c r="I13" i="1" s="1"/>
  <c r="K13" i="1" s="1"/>
  <c r="E29" i="1"/>
  <c r="G29" i="1" s="1"/>
  <c r="I29" i="1" s="1"/>
  <c r="K29" i="1" s="1"/>
  <c r="E15" i="1"/>
  <c r="G15" i="1" s="1"/>
  <c r="I15" i="1" s="1"/>
  <c r="K15" i="1" s="1"/>
  <c r="E16" i="1"/>
  <c r="G16" i="1" s="1"/>
  <c r="I16" i="1" s="1"/>
  <c r="K16" i="1" s="1"/>
  <c r="E34" i="1"/>
  <c r="G34" i="1" s="1"/>
  <c r="I34" i="1" s="1"/>
  <c r="K34" i="1" s="1"/>
  <c r="E35" i="1"/>
  <c r="G35" i="1" s="1"/>
  <c r="I35" i="1" s="1"/>
  <c r="K35" i="1" s="1"/>
  <c r="E47" i="1" l="1"/>
  <c r="K47" i="1"/>
  <c r="I47" i="1"/>
  <c r="G47" i="1"/>
</calcChain>
</file>

<file path=xl/sharedStrings.xml><?xml version="1.0" encoding="utf-8"?>
<sst xmlns="http://schemas.openxmlformats.org/spreadsheetml/2006/main" count="486" uniqueCount="314">
  <si>
    <t>Locations_Name</t>
  </si>
  <si>
    <t>Rectangles_Name</t>
  </si>
  <si>
    <t>FieldID</t>
  </si>
  <si>
    <t>LocationID</t>
  </si>
  <si>
    <t>Sum Of Field Attributes</t>
  </si>
  <si>
    <t>Synthetic Modifier</t>
  </si>
  <si>
    <t>Lighting Modifier</t>
  </si>
  <si>
    <t>Abingdon Elementary School</t>
  </si>
  <si>
    <t>R01</t>
  </si>
  <si>
    <t>L01</t>
  </si>
  <si>
    <t>1</t>
  </si>
  <si>
    <t>Arlington Hall West Park</t>
  </si>
  <si>
    <t>Arlington Hall West</t>
  </si>
  <si>
    <t>R02</t>
  </si>
  <si>
    <t>L03</t>
  </si>
  <si>
    <t>Arlington Science Focus School</t>
  </si>
  <si>
    <t>R03</t>
  </si>
  <si>
    <t>L04</t>
  </si>
  <si>
    <t>Barcroft Park</t>
  </si>
  <si>
    <t>Barcroft #5</t>
  </si>
  <si>
    <t>R04</t>
  </si>
  <si>
    <t>L07</t>
  </si>
  <si>
    <t>2</t>
  </si>
  <si>
    <t>Benjamin Banneker Park</t>
  </si>
  <si>
    <t>R05</t>
  </si>
  <si>
    <t>L09</t>
  </si>
  <si>
    <t>Bluemont Junction Park</t>
  </si>
  <si>
    <t>R06</t>
  </si>
  <si>
    <t>L10</t>
  </si>
  <si>
    <t>Charles A. Stewart Park</t>
  </si>
  <si>
    <t>R08</t>
  </si>
  <si>
    <t>L12</t>
  </si>
  <si>
    <t>Claremont Elementary School</t>
  </si>
  <si>
    <t>R09</t>
  </si>
  <si>
    <t>L13</t>
  </si>
  <si>
    <t>Dawson Terrace Community Center</t>
  </si>
  <si>
    <t>Dawson Terrace Community Center and Park</t>
  </si>
  <si>
    <t>R10</t>
  </si>
  <si>
    <t>L14</t>
  </si>
  <si>
    <t>Eads Park</t>
  </si>
  <si>
    <t>R11</t>
  </si>
  <si>
    <t>L16</t>
  </si>
  <si>
    <t>Fairlington Community Center</t>
  </si>
  <si>
    <t>Fairlington Community Center and Park</t>
  </si>
  <si>
    <t>R12</t>
  </si>
  <si>
    <t>L18</t>
  </si>
  <si>
    <t>Fields Park</t>
  </si>
  <si>
    <t>R13</t>
  </si>
  <si>
    <t>L19</t>
  </si>
  <si>
    <t>Fort Ethan Allen Park</t>
  </si>
  <si>
    <t>Fort Ethan Allen Park &amp; Madison Center</t>
  </si>
  <si>
    <t>R14</t>
  </si>
  <si>
    <t>L22</t>
  </si>
  <si>
    <t>Glebe School</t>
  </si>
  <si>
    <t>Glebe Elementary School</t>
  </si>
  <si>
    <t>R15</t>
  </si>
  <si>
    <t>L24</t>
  </si>
  <si>
    <t>Greenbrier Park</t>
  </si>
  <si>
    <t>Greenbriar Park - Stadium Synthetic Field</t>
  </si>
  <si>
    <t>R16</t>
  </si>
  <si>
    <t>L25</t>
  </si>
  <si>
    <t>Gunston Middle School</t>
  </si>
  <si>
    <t>Gunston Park #3</t>
  </si>
  <si>
    <t>R18</t>
  </si>
  <si>
    <t>L26</t>
  </si>
  <si>
    <t>Gunston Park</t>
  </si>
  <si>
    <t>Gunston Park #2</t>
  </si>
  <si>
    <t>R17</t>
  </si>
  <si>
    <t>L27</t>
  </si>
  <si>
    <t>Gunston Park Bubble</t>
  </si>
  <si>
    <t>R44</t>
  </si>
  <si>
    <t>H.B. Woodlawn School</t>
  </si>
  <si>
    <t>HB Woodlawn Middle School</t>
  </si>
  <si>
    <t>R19</t>
  </si>
  <si>
    <t>L28</t>
  </si>
  <si>
    <t>Hoffman Boston Elementary School</t>
  </si>
  <si>
    <t>Carver Community Center / Hoffman-Boston School</t>
  </si>
  <si>
    <t>R07</t>
  </si>
  <si>
    <t>L30</t>
  </si>
  <si>
    <t>Kenmore Middle School</t>
  </si>
  <si>
    <t>Kenmore Middle School #2</t>
  </si>
  <si>
    <t>R20</t>
  </si>
  <si>
    <t>L34</t>
  </si>
  <si>
    <t>Key Elementary School</t>
  </si>
  <si>
    <t>R21</t>
  </si>
  <si>
    <t>L35</t>
  </si>
  <si>
    <t>Lacey Woods Park</t>
  </si>
  <si>
    <t>R22</t>
  </si>
  <si>
    <t>L36</t>
  </si>
  <si>
    <t>Long Bridge Park</t>
  </si>
  <si>
    <t>Long Bridge Park Synthetic Field #1</t>
  </si>
  <si>
    <t>R23</t>
  </si>
  <si>
    <t>L38</t>
  </si>
  <si>
    <t>Long Bridge Park Synthetic Field #3</t>
  </si>
  <si>
    <t>R24</t>
  </si>
  <si>
    <t>Long Bridge Park Synthetic Field #4</t>
  </si>
  <si>
    <t>R25</t>
  </si>
  <si>
    <t>Oakgrove Park</t>
  </si>
  <si>
    <t>R26</t>
  </si>
  <si>
    <t>L42</t>
  </si>
  <si>
    <t>Oakridge Elementary School</t>
  </si>
  <si>
    <t>R27</t>
  </si>
  <si>
    <t>L43</t>
  </si>
  <si>
    <t>Powhatan Springs Park</t>
  </si>
  <si>
    <t>R28</t>
  </si>
  <si>
    <t>L46</t>
  </si>
  <si>
    <t>Reed School</t>
  </si>
  <si>
    <t>R45</t>
  </si>
  <si>
    <t>L56</t>
  </si>
  <si>
    <t>Rocky Run Park</t>
  </si>
  <si>
    <t>R29</t>
  </si>
  <si>
    <t>L48</t>
  </si>
  <si>
    <t>Swanson Middle School</t>
  </si>
  <si>
    <t>R30</t>
  </si>
  <si>
    <t>L50</t>
  </si>
  <si>
    <t>Thomas Jefferson Community Center</t>
  </si>
  <si>
    <t>TJ Park - Lower Field</t>
  </si>
  <si>
    <t>R31</t>
  </si>
  <si>
    <t>L51</t>
  </si>
  <si>
    <t>TJ Park - Upper Field</t>
  </si>
  <si>
    <t>R32</t>
  </si>
  <si>
    <t>Virginia Highlands Park</t>
  </si>
  <si>
    <t>Virginia Highlands Park #1</t>
  </si>
  <si>
    <t>R33</t>
  </si>
  <si>
    <t>L54</t>
  </si>
  <si>
    <t>Virginia Highlands Park #2</t>
  </si>
  <si>
    <t>R34</t>
  </si>
  <si>
    <t>Wakefield High School</t>
  </si>
  <si>
    <t>Wakefield / Chesterfield HS</t>
  </si>
  <si>
    <t>R36</t>
  </si>
  <si>
    <t>L55</t>
  </si>
  <si>
    <t>Wakefield High School - Aux. Field</t>
  </si>
  <si>
    <t>R37</t>
  </si>
  <si>
    <t>Wakefield High School - Stadium</t>
  </si>
  <si>
    <t>R38</t>
  </si>
  <si>
    <t>Washington-Lee High School</t>
  </si>
  <si>
    <t>W&amp;L High School - Stadium Synthetic Field</t>
  </si>
  <si>
    <t>R35</t>
  </si>
  <si>
    <t>L57</t>
  </si>
  <si>
    <t>Westover Park</t>
  </si>
  <si>
    <t>Westover Park - Rectangular</t>
  </si>
  <si>
    <t>R39</t>
  </si>
  <si>
    <t>L58</t>
  </si>
  <si>
    <t>Williamsburg Middle School</t>
  </si>
  <si>
    <t>Williamsburg Middle School #1</t>
  </si>
  <si>
    <t>R40</t>
  </si>
  <si>
    <t>L59</t>
  </si>
  <si>
    <t>Williamsburg Middle School #2</t>
  </si>
  <si>
    <t>R41</t>
  </si>
  <si>
    <t>Woodlawn Park</t>
  </si>
  <si>
    <t>Woodlawn Park / Hospice</t>
  </si>
  <si>
    <t>R42</t>
  </si>
  <si>
    <t>L60</t>
  </si>
  <si>
    <t>Woodmont Center</t>
  </si>
  <si>
    <t>Woodmont Center and Park</t>
  </si>
  <si>
    <t>R43</t>
  </si>
  <si>
    <t>L61</t>
  </si>
  <si>
    <t>Location Modified Field Score</t>
  </si>
  <si>
    <t>Synthetic Turf Modified Field Score</t>
  </si>
  <si>
    <t>Light Modified Field Score</t>
  </si>
  <si>
    <t>School Discount</t>
  </si>
  <si>
    <t>Final Ranking</t>
  </si>
  <si>
    <t>Final Score</t>
  </si>
  <si>
    <t>Average:</t>
  </si>
  <si>
    <t>D33</t>
  </si>
  <si>
    <t>Westover Park #1</t>
  </si>
  <si>
    <t>D34</t>
  </si>
  <si>
    <t>Westover Park #2</t>
  </si>
  <si>
    <t>D31</t>
  </si>
  <si>
    <t>Wakefield High School #1</t>
  </si>
  <si>
    <t>D32</t>
  </si>
  <si>
    <t>Wakefield High School #2</t>
  </si>
  <si>
    <t>D29</t>
  </si>
  <si>
    <t>Virginia Highlands Park #3</t>
  </si>
  <si>
    <t>D30</t>
  </si>
  <si>
    <t>Virginia Highlands Park #4</t>
  </si>
  <si>
    <t>D28</t>
  </si>
  <si>
    <t>L53</t>
  </si>
  <si>
    <t>Utah Park</t>
  </si>
  <si>
    <t>D27</t>
  </si>
  <si>
    <t>TJ Park - Diamond Field</t>
  </si>
  <si>
    <t>D26</t>
  </si>
  <si>
    <t>L49</t>
  </si>
  <si>
    <t>Stratford Park</t>
  </si>
  <si>
    <t>D35</t>
  </si>
  <si>
    <t>D24</t>
  </si>
  <si>
    <t>L47</t>
  </si>
  <si>
    <t>Quincy Park #2</t>
  </si>
  <si>
    <t>Quincy Park</t>
  </si>
  <si>
    <t>D25</t>
  </si>
  <si>
    <t>Quincy Park #3</t>
  </si>
  <si>
    <t>D22</t>
  </si>
  <si>
    <t>L37</t>
  </si>
  <si>
    <t>Lee Community Center and Park</t>
  </si>
  <si>
    <t>Lee Community Center</t>
  </si>
  <si>
    <t>D21</t>
  </si>
  <si>
    <t>Kenmore Middle School #3</t>
  </si>
  <si>
    <t>D19</t>
  </si>
  <si>
    <t>L33</t>
  </si>
  <si>
    <t>Jennie Dean Park #1</t>
  </si>
  <si>
    <t>Jennie Dean Park</t>
  </si>
  <si>
    <t>D20</t>
  </si>
  <si>
    <t>Jennie Dean Park #2</t>
  </si>
  <si>
    <t>D18</t>
  </si>
  <si>
    <t>L29</t>
  </si>
  <si>
    <t>High View Park</t>
  </si>
  <si>
    <t>D17</t>
  </si>
  <si>
    <t>Gunston Park #1</t>
  </si>
  <si>
    <t>D16</t>
  </si>
  <si>
    <t>Greenbrier Park #3</t>
  </si>
  <si>
    <t>D14</t>
  </si>
  <si>
    <t>Greenbrier Park #1</t>
  </si>
  <si>
    <t>D15</t>
  </si>
  <si>
    <t>Greenbrier Park #2</t>
  </si>
  <si>
    <t>D13</t>
  </si>
  <si>
    <t>L23</t>
  </si>
  <si>
    <t>Fort Scott Park</t>
  </si>
  <si>
    <t>D12</t>
  </si>
  <si>
    <t>L21</t>
  </si>
  <si>
    <t>Fort Barnard Park</t>
  </si>
  <si>
    <t>D10</t>
  </si>
  <si>
    <t>L08</t>
  </si>
  <si>
    <t>Barrett Elementary School</t>
  </si>
  <si>
    <t>D06</t>
  </si>
  <si>
    <t>Barcroft #3</t>
  </si>
  <si>
    <t>D07</t>
  </si>
  <si>
    <t>Barcroft #4</t>
  </si>
  <si>
    <t>D05</t>
  </si>
  <si>
    <t>Barcroft #2</t>
  </si>
  <si>
    <t>D04</t>
  </si>
  <si>
    <t>Barcroft #1</t>
  </si>
  <si>
    <t>D08</t>
  </si>
  <si>
    <t>Barcroft #6 - GW Field</t>
  </si>
  <si>
    <t>D09</t>
  </si>
  <si>
    <t>L06</t>
  </si>
  <si>
    <t>Barcroft Elementary School</t>
  </si>
  <si>
    <t>D03</t>
  </si>
  <si>
    <t>L05</t>
  </si>
  <si>
    <t>Arlington Traditional School #2</t>
  </si>
  <si>
    <t>Arlington Traditional School</t>
  </si>
  <si>
    <t>D02</t>
  </si>
  <si>
    <t>Arlington Traditional School #1</t>
  </si>
  <si>
    <t>D01</t>
  </si>
  <si>
    <t>L02</t>
  </si>
  <si>
    <t>Alcova Heights Park</t>
  </si>
  <si>
    <t>Sum of Field Attributes</t>
  </si>
  <si>
    <t>Diamonds_Name</t>
  </si>
  <si>
    <t>Locations Name</t>
  </si>
  <si>
    <t>Sum of Diamond Attributes</t>
  </si>
  <si>
    <t>Combo Discount</t>
  </si>
  <si>
    <t>Bluemont Park</t>
  </si>
  <si>
    <t>Bluemont Park #1</t>
  </si>
  <si>
    <t>L11</t>
  </si>
  <si>
    <t>C20</t>
  </si>
  <si>
    <t>Bluemont Park #3</t>
  </si>
  <si>
    <t>C02</t>
  </si>
  <si>
    <t>Bluemont Park #2</t>
  </si>
  <si>
    <t>C01</t>
  </si>
  <si>
    <t>Drew Elementary School</t>
  </si>
  <si>
    <t>Drew Elementary School - Aux. Field</t>
  </si>
  <si>
    <t>L15</t>
  </si>
  <si>
    <t>C03</t>
  </si>
  <si>
    <t>C04</t>
  </si>
  <si>
    <t>Fillmore Park</t>
  </si>
  <si>
    <t>L20</t>
  </si>
  <si>
    <t>C05</t>
  </si>
  <si>
    <t>C21</t>
  </si>
  <si>
    <t>Jamestown Park</t>
  </si>
  <si>
    <t>Jamestown Elementary School - Back</t>
  </si>
  <si>
    <t>L31</t>
  </si>
  <si>
    <t>C06</t>
  </si>
  <si>
    <t>Jamestown School</t>
  </si>
  <si>
    <t>Jamestown Elementary School - Front</t>
  </si>
  <si>
    <t>L32</t>
  </si>
  <si>
    <t>C07</t>
  </si>
  <si>
    <t>Kenmore Middle School #1</t>
  </si>
  <si>
    <t>C08</t>
  </si>
  <si>
    <t>Madison Manor Park</t>
  </si>
  <si>
    <t>L39</t>
  </si>
  <si>
    <t>C09</t>
  </si>
  <si>
    <t>Nottingham Elementary School</t>
  </si>
  <si>
    <t>Nottingham Elementary School #2</t>
  </si>
  <si>
    <t>L41</t>
  </si>
  <si>
    <t>C11</t>
  </si>
  <si>
    <t>Nottingham Elementary School #1</t>
  </si>
  <si>
    <t>C10</t>
  </si>
  <si>
    <t>Patrick Henry School</t>
  </si>
  <si>
    <t>Patrick Henry Elementary School</t>
  </si>
  <si>
    <t>L45</t>
  </si>
  <si>
    <t>C12</t>
  </si>
  <si>
    <t>Quincy Park #1</t>
  </si>
  <si>
    <t>C13</t>
  </si>
  <si>
    <t>Tuckahoe Park</t>
  </si>
  <si>
    <t>Tuckahoe Park #1</t>
  </si>
  <si>
    <t>L52</t>
  </si>
  <si>
    <t>C14</t>
  </si>
  <si>
    <t>Tuckahoe Park #2</t>
  </si>
  <si>
    <t>C15</t>
  </si>
  <si>
    <t>W&amp;L High School - Softball Field</t>
  </si>
  <si>
    <t>C16</t>
  </si>
  <si>
    <t>Williamsburg Middle School #3</t>
  </si>
  <si>
    <t>C17</t>
  </si>
  <si>
    <t>Zachary Taylor Elementary School</t>
  </si>
  <si>
    <t>Zachary Taylor Elementary School #2</t>
  </si>
  <si>
    <t>L62</t>
  </si>
  <si>
    <t>C19</t>
  </si>
  <si>
    <t>Zachary Taylor Elementary School #1</t>
  </si>
  <si>
    <t>C18</t>
  </si>
  <si>
    <t>Location Modifier Value</t>
  </si>
  <si>
    <t>Sum of Rectangle Attributes</t>
  </si>
  <si>
    <t>Location Modified Fields Score</t>
  </si>
  <si>
    <t>Lighting Modified Fields Score</t>
  </si>
  <si>
    <t>Combo Discount Fields Score</t>
  </si>
  <si>
    <t>Combo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</si>
</sst>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7" xfId="0" applyBorder="1"/>
    <xf numFmtId="0" fontId="0" fillId="0" borderId="2" xfId="0" applyBorder="1"/>
    <xf numFmtId="0" fontId="1" fillId="0" borderId="8" xfId="0" applyFont="1" applyBorder="1" applyAlignment="1">
      <alignment horizontal="right"/>
    </xf>
    <xf numFmtId="164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7" xfId="0" applyFont="1" applyBorder="1" applyAlignment="1">
      <alignment horizontal="right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164" fontId="0" fillId="0" borderId="6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</cellXfs>
  <cellStyles count="1">
    <cellStyle name="Normal" xfId="0" builtinId="0"/>
  </cellStyles>
  <dxfs count="62"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N47" totalsRowShown="0" headerRowDxfId="57" headerRowBorderDxfId="56" tableBorderDxfId="55" totalsRowBorderDxfId="54">
  <autoFilter ref="A1:N4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ref="A2:N47">
    <sortCondition descending="1" ref="K1:K46"/>
  </sortState>
  <tableColumns count="14">
    <tableColumn id="5" name="LocationID" dataDxfId="53"/>
    <tableColumn id="1" name="Locations_Name" dataDxfId="52"/>
    <tableColumn id="6" name="Sum Of Field Attributes" dataDxfId="51"/>
    <tableColumn id="3" name="Location Modifier Value" dataDxfId="50"/>
    <tableColumn id="9" name="Location Modified Field Score" dataDxfId="49">
      <calculatedColumnFormula>Table1[[#This Row],[Sum Of Field Attributes]]*Table1[[#This Row],[Location Modifier Value]]</calculatedColumnFormula>
    </tableColumn>
    <tableColumn id="7" name="Synthetic Modifier" dataDxfId="48"/>
    <tableColumn id="10" name="Synthetic Turf Modified Field Score" dataDxfId="47">
      <calculatedColumnFormula>Table1[[#This Row],[Location Modified Field Score]]*Table1[[#This Row],[Synthetic Modifier]]</calculatedColumnFormula>
    </tableColumn>
    <tableColumn id="8" name="Lighting Modifier" dataDxfId="46"/>
    <tableColumn id="11" name="Light Modified Field Score" dataDxfId="45">
      <calculatedColumnFormula>Table1[[#This Row],[Synthetic Turf Modified Field Score]]*H2</calculatedColumnFormula>
    </tableColumn>
    <tableColumn id="13" name="School Discount" dataDxfId="44"/>
    <tableColumn id="12" name="Final Score" dataDxfId="43">
      <calculatedColumnFormula>Table1[[#This Row],[Light Modified Field Score]]*J2</calculatedColumnFormula>
    </tableColumn>
    <tableColumn id="14" name="Final Ranking" dataDxfId="42"/>
    <tableColumn id="4" name="FieldID" dataDxfId="41"/>
    <tableColumn id="2" name="Rectangles_Name" dataDxfId="40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N35" totalsRowShown="0" headerRowDxfId="35" headerRowBorderDxfId="34" tableBorderDxfId="33" totalsRowBorderDxfId="32">
  <autoFilter ref="A1:N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ref="A2:N34">
    <sortCondition descending="1" ref="K1:K34"/>
  </sortState>
  <tableColumns count="14">
    <tableColumn id="7" name="LocationID" dataDxfId="31"/>
    <tableColumn id="1" name="Locations Name" dataDxfId="30"/>
    <tableColumn id="4" name="Sum of Field Attributes" dataDxfId="29"/>
    <tableColumn id="3" name="Location Modifier Value" dataDxfId="28"/>
    <tableColumn id="9" name="Location Modified Field Score" dataDxfId="27">
      <calculatedColumnFormula>Table2[[#This Row],[Sum of Field Attributes]]*Table2[[#This Row],[Location Modifier Value]]</calculatedColumnFormula>
    </tableColumn>
    <tableColumn id="5" name="Synthetic Modifier" dataDxfId="26"/>
    <tableColumn id="10" name="Synthetic Turf Modified Field Score" dataDxfId="25">
      <calculatedColumnFormula>Table2[[#This Row],[Location Modified Field Score]]*Table2[[#This Row],[Synthetic Modifier]]</calculatedColumnFormula>
    </tableColumn>
    <tableColumn id="6" name="Lighting Modifier" dataDxfId="24"/>
    <tableColumn id="11" name="Light Modified Field Score" dataDxfId="23">
      <calculatedColumnFormula>Table2[[#This Row],[Synthetic Turf Modified Field Score]]*H2</calculatedColumnFormula>
    </tableColumn>
    <tableColumn id="14" name="School Discount" dataDxfId="22"/>
    <tableColumn id="13" name="Final Score" dataDxfId="21">
      <calculatedColumnFormula>Table2[[#This Row],[Light Modified Field Score]]*J2</calculatedColumnFormula>
    </tableColumn>
    <tableColumn id="12" name="Final Ranking" dataDxfId="20"/>
    <tableColumn id="8" name="FieldID" dataDxfId="19"/>
    <tableColumn id="2" name="Diamonds_Name" dataDxfId="18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:O23" totalsRowShown="0">
  <autoFilter ref="A1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ref="A2:O22">
    <sortCondition descending="1" ref="L1:L22"/>
  </sortState>
  <tableColumns count="15">
    <tableColumn id="4" name="LocationID" dataDxfId="11"/>
    <tableColumn id="1" name="Locations_Name"/>
    <tableColumn id="6" name="Sum of Diamond Attributes" dataDxfId="10"/>
    <tableColumn id="7" name="Sum of Rectangle Attributes" dataDxfId="9"/>
    <tableColumn id="3" name="Location Modifier Value" dataDxfId="8"/>
    <tableColumn id="12" name="Location Modified Fields Score" dataDxfId="7">
      <calculatedColumnFormula>(Table3[[#This Row],[Sum of Diamond Attributes]]+Table3[[#This Row],[Sum of Rectangle Attributes]])*E2</calculatedColumnFormula>
    </tableColumn>
    <tableColumn id="11" name="Combo Discount" dataDxfId="6"/>
    <tableColumn id="14" name="Combo Discount Fields Score" dataDxfId="5">
      <calculatedColumnFormula>Table3[[#This Row],[Location Modified Fields Score]]*Table3[[#This Row],[Combo Discount]]</calculatedColumnFormula>
    </tableColumn>
    <tableColumn id="8" name="Lighting Modifier" dataDxfId="4"/>
    <tableColumn id="13" name="Lighting Modified Fields Score" dataDxfId="3">
      <calculatedColumnFormula>Table3[[#This Row],[Combo Discount Fields Score]]*I2</calculatedColumnFormula>
    </tableColumn>
    <tableColumn id="10" name="School Discount" dataDxfId="2"/>
    <tableColumn id="15" name="Final Score" dataDxfId="1">
      <calculatedColumnFormula>Table3[[#This Row],[Lighting Modified Fields Score]]*K2</calculatedColumnFormula>
    </tableColumn>
    <tableColumn id="16" name="Final Ranking" dataDxfId="0"/>
    <tableColumn id="5" name="FieldID"/>
    <tableColumn id="2" name="Combo Name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zoomScale="50" zoomScaleNormal="50" workbookViewId="0">
      <selection activeCell="D28" sqref="D28"/>
    </sheetView>
  </sheetViews>
  <sheetFormatPr defaultRowHeight="15" x14ac:dyDescent="0.25"/>
  <cols>
    <col min="1" max="1" width="14.85546875" style="1" bestFit="1" customWidth="1"/>
    <col min="2" max="2" width="34.5703125" bestFit="1" customWidth="1"/>
    <col min="3" max="3" width="26.7109375" style="1" bestFit="1" customWidth="1"/>
    <col min="4" max="4" width="28.28515625" style="1" bestFit="1" customWidth="1"/>
    <col min="5" max="5" width="32.42578125" style="1" bestFit="1" customWidth="1"/>
    <col min="6" max="6" width="22.42578125" style="1" bestFit="1" customWidth="1"/>
    <col min="7" max="7" width="37.42578125" style="1" bestFit="1" customWidth="1"/>
    <col min="8" max="8" width="21" style="1" bestFit="1" customWidth="1"/>
    <col min="9" max="9" width="29.140625" style="1" bestFit="1" customWidth="1"/>
    <col min="10" max="12" width="29.140625" style="1" customWidth="1"/>
    <col min="13" max="13" width="11.85546875" style="1" bestFit="1" customWidth="1"/>
    <col min="14" max="14" width="47.7109375" bestFit="1" customWidth="1"/>
    <col min="16" max="16" width="9.42578125" customWidth="1"/>
    <col min="17" max="17" width="47.7109375" bestFit="1" customWidth="1"/>
    <col min="18" max="18" width="19.5703125" customWidth="1"/>
    <col min="19" max="19" width="18.28515625" customWidth="1"/>
  </cols>
  <sheetData>
    <row r="1" spans="1:14" x14ac:dyDescent="0.25">
      <c r="A1" s="2" t="s">
        <v>3</v>
      </c>
      <c r="B1" s="3" t="s">
        <v>0</v>
      </c>
      <c r="C1" s="4" t="s">
        <v>4</v>
      </c>
      <c r="D1" s="4" t="s">
        <v>308</v>
      </c>
      <c r="E1" s="4" t="s">
        <v>157</v>
      </c>
      <c r="F1" s="4" t="s">
        <v>5</v>
      </c>
      <c r="G1" s="4" t="s">
        <v>158</v>
      </c>
      <c r="H1" s="4" t="s">
        <v>6</v>
      </c>
      <c r="I1" s="4" t="s">
        <v>159</v>
      </c>
      <c r="J1" s="4" t="s">
        <v>160</v>
      </c>
      <c r="K1" s="4" t="s">
        <v>162</v>
      </c>
      <c r="L1" s="4" t="s">
        <v>161</v>
      </c>
      <c r="M1" s="4" t="s">
        <v>2</v>
      </c>
      <c r="N1" s="5" t="s">
        <v>1</v>
      </c>
    </row>
    <row r="2" spans="1:14" x14ac:dyDescent="0.25">
      <c r="A2" s="6" t="s">
        <v>21</v>
      </c>
      <c r="B2" s="7" t="s">
        <v>18</v>
      </c>
      <c r="C2" s="8">
        <v>24</v>
      </c>
      <c r="D2" s="8">
        <v>3.3</v>
      </c>
      <c r="E2" s="8">
        <f>Table1[[#This Row],[Sum Of Field Attributes]]*Table1[[#This Row],[Location Modifier Value]]</f>
        <v>79.199999999999989</v>
      </c>
      <c r="F2" s="8" t="s">
        <v>22</v>
      </c>
      <c r="G2" s="8">
        <f>Table1[[#This Row],[Location Modified Field Score]]*Table1[[#This Row],[Synthetic Modifier]]</f>
        <v>158.39999999999998</v>
      </c>
      <c r="H2" s="8">
        <v>1.5</v>
      </c>
      <c r="I2" s="32">
        <f>Table1[[#This Row],[Synthetic Turf Modified Field Score]]*H2</f>
        <v>237.59999999999997</v>
      </c>
      <c r="J2" s="8">
        <v>1</v>
      </c>
      <c r="K2" s="32">
        <f>Table1[[#This Row],[Light Modified Field Score]]*J2</f>
        <v>237.59999999999997</v>
      </c>
      <c r="L2" s="8">
        <v>1</v>
      </c>
      <c r="M2" s="8" t="s">
        <v>20</v>
      </c>
      <c r="N2" s="9" t="s">
        <v>19</v>
      </c>
    </row>
    <row r="3" spans="1:14" x14ac:dyDescent="0.25">
      <c r="A3" s="6" t="s">
        <v>60</v>
      </c>
      <c r="B3" s="7" t="s">
        <v>57</v>
      </c>
      <c r="C3" s="8">
        <v>24</v>
      </c>
      <c r="D3" s="8">
        <v>2.7</v>
      </c>
      <c r="E3" s="8">
        <f>Table1[[#This Row],[Sum Of Field Attributes]]*Table1[[#This Row],[Location Modifier Value]]</f>
        <v>64.800000000000011</v>
      </c>
      <c r="F3" s="8" t="s">
        <v>22</v>
      </c>
      <c r="G3" s="8">
        <f>Table1[[#This Row],[Location Modified Field Score]]*Table1[[#This Row],[Synthetic Modifier]]</f>
        <v>129.60000000000002</v>
      </c>
      <c r="H3" s="8">
        <v>1.5</v>
      </c>
      <c r="I3" s="32">
        <f>Table1[[#This Row],[Synthetic Turf Modified Field Score]]*H3</f>
        <v>194.40000000000003</v>
      </c>
      <c r="J3" s="8">
        <v>1</v>
      </c>
      <c r="K3" s="32">
        <f>Table1[[#This Row],[Light Modified Field Score]]*J3</f>
        <v>194.40000000000003</v>
      </c>
      <c r="L3" s="8">
        <v>2</v>
      </c>
      <c r="M3" s="8" t="s">
        <v>59</v>
      </c>
      <c r="N3" s="9" t="s">
        <v>58</v>
      </c>
    </row>
    <row r="4" spans="1:14" x14ac:dyDescent="0.25">
      <c r="A4" s="6" t="s">
        <v>68</v>
      </c>
      <c r="B4" s="7" t="s">
        <v>65</v>
      </c>
      <c r="C4" s="8">
        <v>22</v>
      </c>
      <c r="D4" s="8">
        <v>2.4</v>
      </c>
      <c r="E4" s="8">
        <f>Table1[[#This Row],[Sum Of Field Attributes]]*Table1[[#This Row],[Location Modifier Value]]</f>
        <v>52.8</v>
      </c>
      <c r="F4" s="8" t="s">
        <v>22</v>
      </c>
      <c r="G4" s="8">
        <f>Table1[[#This Row],[Location Modified Field Score]]*Table1[[#This Row],[Synthetic Modifier]]</f>
        <v>105.6</v>
      </c>
      <c r="H4" s="8">
        <v>1.5</v>
      </c>
      <c r="I4" s="32">
        <f>Table1[[#This Row],[Synthetic Turf Modified Field Score]]*H4</f>
        <v>158.39999999999998</v>
      </c>
      <c r="J4" s="8">
        <v>1</v>
      </c>
      <c r="K4" s="32">
        <f>Table1[[#This Row],[Light Modified Field Score]]*J4</f>
        <v>158.39999999999998</v>
      </c>
      <c r="L4" s="8">
        <v>3</v>
      </c>
      <c r="M4" s="8" t="s">
        <v>67</v>
      </c>
      <c r="N4" s="9" t="s">
        <v>66</v>
      </c>
    </row>
    <row r="5" spans="1:14" x14ac:dyDescent="0.25">
      <c r="A5" s="6" t="s">
        <v>124</v>
      </c>
      <c r="B5" s="7" t="s">
        <v>121</v>
      </c>
      <c r="C5" s="8">
        <v>22</v>
      </c>
      <c r="D5" s="8">
        <v>2.2999999999999998</v>
      </c>
      <c r="E5" s="8">
        <f>Table1[[#This Row],[Sum Of Field Attributes]]*Table1[[#This Row],[Location Modifier Value]]</f>
        <v>50.599999999999994</v>
      </c>
      <c r="F5" s="8" t="s">
        <v>22</v>
      </c>
      <c r="G5" s="8">
        <f>Table1[[#This Row],[Location Modified Field Score]]*Table1[[#This Row],[Synthetic Modifier]]</f>
        <v>101.19999999999999</v>
      </c>
      <c r="H5" s="8">
        <v>1.5</v>
      </c>
      <c r="I5" s="32">
        <f>Table1[[#This Row],[Synthetic Turf Modified Field Score]]*H5</f>
        <v>151.79999999999998</v>
      </c>
      <c r="J5" s="8">
        <v>1</v>
      </c>
      <c r="K5" s="32">
        <f>Table1[[#This Row],[Light Modified Field Score]]*J5</f>
        <v>151.79999999999998</v>
      </c>
      <c r="L5" s="8">
        <v>4</v>
      </c>
      <c r="M5" s="8" t="s">
        <v>123</v>
      </c>
      <c r="N5" s="9" t="s">
        <v>122</v>
      </c>
    </row>
    <row r="6" spans="1:14" x14ac:dyDescent="0.25">
      <c r="A6" s="6" t="s">
        <v>92</v>
      </c>
      <c r="B6" s="7" t="s">
        <v>89</v>
      </c>
      <c r="C6" s="8">
        <v>20</v>
      </c>
      <c r="D6" s="8">
        <v>2.5</v>
      </c>
      <c r="E6" s="8">
        <f>Table1[[#This Row],[Sum Of Field Attributes]]*Table1[[#This Row],[Location Modifier Value]]</f>
        <v>50</v>
      </c>
      <c r="F6" s="8" t="s">
        <v>22</v>
      </c>
      <c r="G6" s="8">
        <f>Table1[[#This Row],[Location Modified Field Score]]*Table1[[#This Row],[Synthetic Modifier]]</f>
        <v>100</v>
      </c>
      <c r="H6" s="8">
        <v>1.5</v>
      </c>
      <c r="I6" s="32">
        <f>Table1[[#This Row],[Synthetic Turf Modified Field Score]]*H6</f>
        <v>150</v>
      </c>
      <c r="J6" s="8">
        <v>1</v>
      </c>
      <c r="K6" s="32">
        <f>Table1[[#This Row],[Light Modified Field Score]]*J6</f>
        <v>150</v>
      </c>
      <c r="L6" s="8">
        <v>5</v>
      </c>
      <c r="M6" s="8" t="s">
        <v>91</v>
      </c>
      <c r="N6" s="9" t="s">
        <v>90</v>
      </c>
    </row>
    <row r="7" spans="1:14" x14ac:dyDescent="0.25">
      <c r="A7" s="6" t="s">
        <v>92</v>
      </c>
      <c r="B7" s="7" t="s">
        <v>89</v>
      </c>
      <c r="C7" s="8">
        <v>20</v>
      </c>
      <c r="D7" s="8">
        <v>2.5</v>
      </c>
      <c r="E7" s="8">
        <f>Table1[[#This Row],[Sum Of Field Attributes]]*Table1[[#This Row],[Location Modifier Value]]</f>
        <v>50</v>
      </c>
      <c r="F7" s="8" t="s">
        <v>22</v>
      </c>
      <c r="G7" s="8">
        <f>Table1[[#This Row],[Location Modified Field Score]]*Table1[[#This Row],[Synthetic Modifier]]</f>
        <v>100</v>
      </c>
      <c r="H7" s="8">
        <v>1.5</v>
      </c>
      <c r="I7" s="32">
        <f>Table1[[#This Row],[Synthetic Turf Modified Field Score]]*H7</f>
        <v>150</v>
      </c>
      <c r="J7" s="8">
        <v>1</v>
      </c>
      <c r="K7" s="32">
        <f>Table1[[#This Row],[Light Modified Field Score]]*J7</f>
        <v>150</v>
      </c>
      <c r="L7" s="8">
        <v>5</v>
      </c>
      <c r="M7" s="8" t="s">
        <v>94</v>
      </c>
      <c r="N7" s="9" t="s">
        <v>93</v>
      </c>
    </row>
    <row r="8" spans="1:14" x14ac:dyDescent="0.25">
      <c r="A8" s="6" t="s">
        <v>92</v>
      </c>
      <c r="B8" s="7" t="s">
        <v>89</v>
      </c>
      <c r="C8" s="8">
        <v>20</v>
      </c>
      <c r="D8" s="8">
        <v>2.5</v>
      </c>
      <c r="E8" s="8">
        <f>Table1[[#This Row],[Sum Of Field Attributes]]*Table1[[#This Row],[Location Modifier Value]]</f>
        <v>50</v>
      </c>
      <c r="F8" s="8" t="s">
        <v>22</v>
      </c>
      <c r="G8" s="8">
        <f>Table1[[#This Row],[Location Modified Field Score]]*Table1[[#This Row],[Synthetic Modifier]]</f>
        <v>100</v>
      </c>
      <c r="H8" s="8">
        <v>1.5</v>
      </c>
      <c r="I8" s="32">
        <f>Table1[[#This Row],[Synthetic Turf Modified Field Score]]*H8</f>
        <v>150</v>
      </c>
      <c r="J8" s="8">
        <v>1</v>
      </c>
      <c r="K8" s="32">
        <f>Table1[[#This Row],[Light Modified Field Score]]*J8</f>
        <v>150</v>
      </c>
      <c r="L8" s="8">
        <v>5</v>
      </c>
      <c r="M8" s="8" t="s">
        <v>96</v>
      </c>
      <c r="N8" s="9" t="s">
        <v>95</v>
      </c>
    </row>
    <row r="9" spans="1:14" x14ac:dyDescent="0.25">
      <c r="A9" s="6" t="s">
        <v>118</v>
      </c>
      <c r="B9" s="7" t="s">
        <v>115</v>
      </c>
      <c r="C9" s="8">
        <v>16</v>
      </c>
      <c r="D9" s="8">
        <v>2.2999999999999998</v>
      </c>
      <c r="E9" s="8">
        <f>Table1[[#This Row],[Sum Of Field Attributes]]*Table1[[#This Row],[Location Modifier Value]]</f>
        <v>36.799999999999997</v>
      </c>
      <c r="F9" s="8" t="s">
        <v>22</v>
      </c>
      <c r="G9" s="8">
        <f>Table1[[#This Row],[Location Modified Field Score]]*Table1[[#This Row],[Synthetic Modifier]]</f>
        <v>73.599999999999994</v>
      </c>
      <c r="H9" s="8">
        <v>1.5</v>
      </c>
      <c r="I9" s="32">
        <f>Table1[[#This Row],[Synthetic Turf Modified Field Score]]*H9</f>
        <v>110.39999999999999</v>
      </c>
      <c r="J9" s="8">
        <v>1</v>
      </c>
      <c r="K9" s="32">
        <f>Table1[[#This Row],[Light Modified Field Score]]*J9</f>
        <v>110.39999999999999</v>
      </c>
      <c r="L9" s="8">
        <v>8</v>
      </c>
      <c r="M9" s="8" t="s">
        <v>117</v>
      </c>
      <c r="N9" s="9" t="s">
        <v>116</v>
      </c>
    </row>
    <row r="10" spans="1:14" x14ac:dyDescent="0.25">
      <c r="A10" s="6" t="s">
        <v>130</v>
      </c>
      <c r="B10" s="7" t="s">
        <v>127</v>
      </c>
      <c r="C10" s="8">
        <v>26</v>
      </c>
      <c r="D10" s="8">
        <v>2.7</v>
      </c>
      <c r="E10" s="8">
        <f>Table1[[#This Row],[Sum Of Field Attributes]]*Table1[[#This Row],[Location Modifier Value]]</f>
        <v>70.2</v>
      </c>
      <c r="F10" s="8" t="s">
        <v>22</v>
      </c>
      <c r="G10" s="8">
        <f>Table1[[#This Row],[Location Modified Field Score]]*Table1[[#This Row],[Synthetic Modifier]]</f>
        <v>140.4</v>
      </c>
      <c r="H10" s="8">
        <v>1.5</v>
      </c>
      <c r="I10" s="32">
        <f>Table1[[#This Row],[Synthetic Turf Modified Field Score]]*H10</f>
        <v>210.60000000000002</v>
      </c>
      <c r="J10" s="8">
        <v>0.5</v>
      </c>
      <c r="K10" s="32">
        <f>Table1[[#This Row],[Light Modified Field Score]]*J10</f>
        <v>105.30000000000001</v>
      </c>
      <c r="L10" s="8">
        <v>9</v>
      </c>
      <c r="M10" s="8" t="s">
        <v>134</v>
      </c>
      <c r="N10" s="9" t="s">
        <v>133</v>
      </c>
    </row>
    <row r="11" spans="1:14" x14ac:dyDescent="0.25">
      <c r="A11" s="6" t="s">
        <v>111</v>
      </c>
      <c r="B11" s="7" t="s">
        <v>109</v>
      </c>
      <c r="C11" s="8">
        <v>14</v>
      </c>
      <c r="D11" s="8">
        <v>2.2000000000000002</v>
      </c>
      <c r="E11" s="8">
        <f>Table1[[#This Row],[Sum Of Field Attributes]]*Table1[[#This Row],[Location Modifier Value]]</f>
        <v>30.800000000000004</v>
      </c>
      <c r="F11" s="8">
        <v>2</v>
      </c>
      <c r="G11" s="8">
        <f>Table1[[#This Row],[Location Modified Field Score]]*Table1[[#This Row],[Synthetic Modifier]]</f>
        <v>61.600000000000009</v>
      </c>
      <c r="H11" s="8">
        <v>1.5</v>
      </c>
      <c r="I11" s="32">
        <f>Table1[[#This Row],[Synthetic Turf Modified Field Score]]*H11</f>
        <v>92.4</v>
      </c>
      <c r="J11" s="8">
        <v>1</v>
      </c>
      <c r="K11" s="32">
        <f>Table1[[#This Row],[Light Modified Field Score]]*J11</f>
        <v>92.4</v>
      </c>
      <c r="L11" s="8">
        <v>10</v>
      </c>
      <c r="M11" s="8" t="s">
        <v>110</v>
      </c>
      <c r="N11" s="9" t="s">
        <v>109</v>
      </c>
    </row>
    <row r="12" spans="1:14" x14ac:dyDescent="0.25">
      <c r="A12" s="6" t="s">
        <v>68</v>
      </c>
      <c r="B12" s="7" t="s">
        <v>65</v>
      </c>
      <c r="C12" s="8">
        <v>11</v>
      </c>
      <c r="D12" s="8">
        <v>2.4</v>
      </c>
      <c r="E12" s="8">
        <f>Table1[[#This Row],[Sum Of Field Attributes]]*Table1[[#This Row],[Location Modifier Value]]</f>
        <v>26.4</v>
      </c>
      <c r="F12" s="8" t="s">
        <v>22</v>
      </c>
      <c r="G12" s="8">
        <f>Table1[[#This Row],[Location Modified Field Score]]*Table1[[#This Row],[Synthetic Modifier]]</f>
        <v>52.8</v>
      </c>
      <c r="H12" s="8">
        <v>1.5</v>
      </c>
      <c r="I12" s="32">
        <f>Table1[[#This Row],[Synthetic Turf Modified Field Score]]*H12</f>
        <v>79.199999999999989</v>
      </c>
      <c r="J12" s="8">
        <v>1</v>
      </c>
      <c r="K12" s="32">
        <f>Table1[[#This Row],[Light Modified Field Score]]*J12</f>
        <v>79.199999999999989</v>
      </c>
      <c r="L12" s="8">
        <v>11</v>
      </c>
      <c r="M12" s="8" t="s">
        <v>70</v>
      </c>
      <c r="N12" s="9" t="s">
        <v>69</v>
      </c>
    </row>
    <row r="13" spans="1:14" x14ac:dyDescent="0.25">
      <c r="A13" s="6" t="s">
        <v>138</v>
      </c>
      <c r="B13" s="7" t="s">
        <v>135</v>
      </c>
      <c r="C13" s="8">
        <v>27</v>
      </c>
      <c r="D13" s="8">
        <v>1.9</v>
      </c>
      <c r="E13" s="8">
        <f>Table1[[#This Row],[Sum Of Field Attributes]]*Table1[[#This Row],[Location Modifier Value]]</f>
        <v>51.3</v>
      </c>
      <c r="F13" s="8" t="s">
        <v>22</v>
      </c>
      <c r="G13" s="8">
        <f>Table1[[#This Row],[Location Modified Field Score]]*Table1[[#This Row],[Synthetic Modifier]]</f>
        <v>102.6</v>
      </c>
      <c r="H13" s="8">
        <v>1.5</v>
      </c>
      <c r="I13" s="32">
        <f>Table1[[#This Row],[Synthetic Turf Modified Field Score]]*H13</f>
        <v>153.89999999999998</v>
      </c>
      <c r="J13" s="8">
        <v>0.5</v>
      </c>
      <c r="K13" s="32">
        <f>Table1[[#This Row],[Light Modified Field Score]]*J13</f>
        <v>76.949999999999989</v>
      </c>
      <c r="L13" s="8">
        <v>12</v>
      </c>
      <c r="M13" s="8" t="s">
        <v>137</v>
      </c>
      <c r="N13" s="9" t="s">
        <v>136</v>
      </c>
    </row>
    <row r="14" spans="1:14" x14ac:dyDescent="0.25">
      <c r="A14" s="6" t="s">
        <v>118</v>
      </c>
      <c r="B14" s="7" t="s">
        <v>115</v>
      </c>
      <c r="C14" s="8">
        <v>17</v>
      </c>
      <c r="D14" s="8">
        <v>2.2999999999999998</v>
      </c>
      <c r="E14" s="8">
        <f>Table1[[#This Row],[Sum Of Field Attributes]]*Table1[[#This Row],[Location Modifier Value]]</f>
        <v>39.099999999999994</v>
      </c>
      <c r="F14" s="8" t="s">
        <v>10</v>
      </c>
      <c r="G14" s="8">
        <f>Table1[[#This Row],[Location Modified Field Score]]*Table1[[#This Row],[Synthetic Modifier]]</f>
        <v>39.099999999999994</v>
      </c>
      <c r="H14" s="8">
        <v>1.5</v>
      </c>
      <c r="I14" s="32">
        <f>Table1[[#This Row],[Synthetic Turf Modified Field Score]]*H14</f>
        <v>58.649999999999991</v>
      </c>
      <c r="J14" s="8">
        <v>1</v>
      </c>
      <c r="K14" s="32">
        <f>Table1[[#This Row],[Light Modified Field Score]]*J14</f>
        <v>58.649999999999991</v>
      </c>
      <c r="L14" s="8">
        <v>13</v>
      </c>
      <c r="M14" s="8" t="s">
        <v>120</v>
      </c>
      <c r="N14" s="9" t="s">
        <v>119</v>
      </c>
    </row>
    <row r="15" spans="1:14" x14ac:dyDescent="0.25">
      <c r="A15" s="6" t="s">
        <v>146</v>
      </c>
      <c r="B15" s="7" t="s">
        <v>143</v>
      </c>
      <c r="C15" s="8">
        <v>23</v>
      </c>
      <c r="D15" s="8">
        <v>2</v>
      </c>
      <c r="E15" s="8">
        <f>Table1[[#This Row],[Sum Of Field Attributes]]*Table1[[#This Row],[Location Modifier Value]]</f>
        <v>46</v>
      </c>
      <c r="F15" s="8" t="s">
        <v>22</v>
      </c>
      <c r="G15" s="8">
        <f>Table1[[#This Row],[Location Modified Field Score]]*Table1[[#This Row],[Synthetic Modifier]]</f>
        <v>92</v>
      </c>
      <c r="H15" s="8">
        <v>1</v>
      </c>
      <c r="I15" s="32">
        <f>Table1[[#This Row],[Synthetic Turf Modified Field Score]]*H15</f>
        <v>92</v>
      </c>
      <c r="J15" s="8">
        <v>0.5</v>
      </c>
      <c r="K15" s="32">
        <f>Table1[[#This Row],[Light Modified Field Score]]*J15</f>
        <v>46</v>
      </c>
      <c r="L15" s="8">
        <v>14</v>
      </c>
      <c r="M15" s="8" t="s">
        <v>145</v>
      </c>
      <c r="N15" s="9" t="s">
        <v>144</v>
      </c>
    </row>
    <row r="16" spans="1:14" x14ac:dyDescent="0.25">
      <c r="A16" s="6" t="s">
        <v>146</v>
      </c>
      <c r="B16" s="7" t="s">
        <v>143</v>
      </c>
      <c r="C16" s="8">
        <v>22</v>
      </c>
      <c r="D16" s="8">
        <v>2</v>
      </c>
      <c r="E16" s="8">
        <f>Table1[[#This Row],[Sum Of Field Attributes]]*Table1[[#This Row],[Location Modifier Value]]</f>
        <v>44</v>
      </c>
      <c r="F16" s="8" t="s">
        <v>22</v>
      </c>
      <c r="G16" s="8">
        <f>Table1[[#This Row],[Location Modified Field Score]]*Table1[[#This Row],[Synthetic Modifier]]</f>
        <v>88</v>
      </c>
      <c r="H16" s="8">
        <v>1</v>
      </c>
      <c r="I16" s="32">
        <f>Table1[[#This Row],[Synthetic Turf Modified Field Score]]*H16</f>
        <v>88</v>
      </c>
      <c r="J16" s="8">
        <v>0.5</v>
      </c>
      <c r="K16" s="32">
        <f>Table1[[#This Row],[Light Modified Field Score]]*J16</f>
        <v>44</v>
      </c>
      <c r="L16" s="8">
        <v>15</v>
      </c>
      <c r="M16" s="8" t="s">
        <v>148</v>
      </c>
      <c r="N16" s="9" t="s">
        <v>147</v>
      </c>
    </row>
    <row r="17" spans="1:14" x14ac:dyDescent="0.25">
      <c r="A17" s="6" t="s">
        <v>105</v>
      </c>
      <c r="B17" s="7" t="s">
        <v>103</v>
      </c>
      <c r="C17" s="8">
        <v>12</v>
      </c>
      <c r="D17" s="8">
        <v>2.2000000000000002</v>
      </c>
      <c r="E17" s="8">
        <f>Table1[[#This Row],[Sum Of Field Attributes]]*Table1[[#This Row],[Location Modifier Value]]</f>
        <v>26.400000000000002</v>
      </c>
      <c r="F17" s="8" t="s">
        <v>10</v>
      </c>
      <c r="G17" s="8">
        <f>Table1[[#This Row],[Location Modified Field Score]]*Table1[[#This Row],[Synthetic Modifier]]</f>
        <v>26.400000000000002</v>
      </c>
      <c r="H17" s="8">
        <v>1</v>
      </c>
      <c r="I17" s="32">
        <f>Table1[[#This Row],[Synthetic Turf Modified Field Score]]*H17</f>
        <v>26.400000000000002</v>
      </c>
      <c r="J17" s="8">
        <v>1</v>
      </c>
      <c r="K17" s="32">
        <f>Table1[[#This Row],[Light Modified Field Score]]*J17</f>
        <v>26.400000000000002</v>
      </c>
      <c r="L17" s="8">
        <v>16</v>
      </c>
      <c r="M17" s="8" t="s">
        <v>104</v>
      </c>
      <c r="N17" s="9" t="s">
        <v>103</v>
      </c>
    </row>
    <row r="18" spans="1:14" x14ac:dyDescent="0.25">
      <c r="A18" s="6" t="s">
        <v>45</v>
      </c>
      <c r="B18" s="7" t="s">
        <v>42</v>
      </c>
      <c r="C18" s="8">
        <v>11</v>
      </c>
      <c r="D18" s="8">
        <v>2.4</v>
      </c>
      <c r="E18" s="8">
        <f>Table1[[#This Row],[Sum Of Field Attributes]]*Table1[[#This Row],[Location Modifier Value]]</f>
        <v>26.4</v>
      </c>
      <c r="F18" s="8" t="s">
        <v>10</v>
      </c>
      <c r="G18" s="8">
        <f>Table1[[#This Row],[Location Modified Field Score]]*Table1[[#This Row],[Synthetic Modifier]]</f>
        <v>26.4</v>
      </c>
      <c r="H18" s="8">
        <v>1</v>
      </c>
      <c r="I18" s="32">
        <f>Table1[[#This Row],[Synthetic Turf Modified Field Score]]*H18</f>
        <v>26.4</v>
      </c>
      <c r="J18" s="8">
        <v>1</v>
      </c>
      <c r="K18" s="32">
        <f>Table1[[#This Row],[Light Modified Field Score]]*J18</f>
        <v>26.4</v>
      </c>
      <c r="L18" s="8">
        <v>16</v>
      </c>
      <c r="M18" s="8" t="s">
        <v>44</v>
      </c>
      <c r="N18" s="9" t="s">
        <v>43</v>
      </c>
    </row>
    <row r="19" spans="1:14" x14ac:dyDescent="0.25">
      <c r="A19" s="6" t="s">
        <v>130</v>
      </c>
      <c r="B19" s="7" t="s">
        <v>127</v>
      </c>
      <c r="C19" s="8">
        <v>15</v>
      </c>
      <c r="D19" s="8">
        <v>2.7</v>
      </c>
      <c r="E19" s="8">
        <f>Table1[[#This Row],[Sum Of Field Attributes]]*Table1[[#This Row],[Location Modifier Value]]</f>
        <v>40.5</v>
      </c>
      <c r="F19" s="8" t="s">
        <v>10</v>
      </c>
      <c r="G19" s="8">
        <f>Table1[[#This Row],[Location Modified Field Score]]*Table1[[#This Row],[Synthetic Modifier]]</f>
        <v>40.5</v>
      </c>
      <c r="H19" s="8">
        <v>1</v>
      </c>
      <c r="I19" s="32">
        <f>Table1[[#This Row],[Synthetic Turf Modified Field Score]]*H19</f>
        <v>40.5</v>
      </c>
      <c r="J19" s="8">
        <v>0.5</v>
      </c>
      <c r="K19" s="32">
        <f>Table1[[#This Row],[Light Modified Field Score]]*J19</f>
        <v>20.25</v>
      </c>
      <c r="L19" s="8">
        <v>18</v>
      </c>
      <c r="M19" s="8" t="s">
        <v>129</v>
      </c>
      <c r="N19" s="9" t="s">
        <v>128</v>
      </c>
    </row>
    <row r="20" spans="1:14" x14ac:dyDescent="0.25">
      <c r="A20" s="6" t="s">
        <v>14</v>
      </c>
      <c r="B20" s="7" t="s">
        <v>11</v>
      </c>
      <c r="C20" s="8">
        <v>11</v>
      </c>
      <c r="D20" s="8">
        <v>1.8</v>
      </c>
      <c r="E20" s="8">
        <f>Table1[[#This Row],[Sum Of Field Attributes]]*Table1[[#This Row],[Location Modifier Value]]</f>
        <v>19.8</v>
      </c>
      <c r="F20" s="8" t="s">
        <v>10</v>
      </c>
      <c r="G20" s="8">
        <f>Table1[[#This Row],[Location Modified Field Score]]*Table1[[#This Row],[Synthetic Modifier]]</f>
        <v>19.8</v>
      </c>
      <c r="H20" s="8">
        <v>1</v>
      </c>
      <c r="I20" s="32">
        <f>Table1[[#This Row],[Synthetic Turf Modified Field Score]]*H20</f>
        <v>19.8</v>
      </c>
      <c r="J20" s="8">
        <v>1</v>
      </c>
      <c r="K20" s="32">
        <f>Table1[[#This Row],[Light Modified Field Score]]*J20</f>
        <v>19.8</v>
      </c>
      <c r="L20" s="8">
        <v>19</v>
      </c>
      <c r="M20" s="8" t="s">
        <v>13</v>
      </c>
      <c r="N20" s="9" t="s">
        <v>12</v>
      </c>
    </row>
    <row r="21" spans="1:14" x14ac:dyDescent="0.25">
      <c r="A21" s="6" t="s">
        <v>41</v>
      </c>
      <c r="B21" s="7" t="s">
        <v>39</v>
      </c>
      <c r="C21" s="8">
        <v>13</v>
      </c>
      <c r="D21" s="8">
        <v>1.5</v>
      </c>
      <c r="E21" s="8">
        <f>Table1[[#This Row],[Sum Of Field Attributes]]*Table1[[#This Row],[Location Modifier Value]]</f>
        <v>19.5</v>
      </c>
      <c r="F21" s="8" t="s">
        <v>10</v>
      </c>
      <c r="G21" s="8">
        <f>Table1[[#This Row],[Location Modified Field Score]]*Table1[[#This Row],[Synthetic Modifier]]</f>
        <v>19.5</v>
      </c>
      <c r="H21" s="8">
        <v>1</v>
      </c>
      <c r="I21" s="32">
        <f>Table1[[#This Row],[Synthetic Turf Modified Field Score]]*H21</f>
        <v>19.5</v>
      </c>
      <c r="J21" s="8">
        <v>1</v>
      </c>
      <c r="K21" s="32">
        <f>Table1[[#This Row],[Light Modified Field Score]]*J21</f>
        <v>19.5</v>
      </c>
      <c r="L21" s="8">
        <v>20</v>
      </c>
      <c r="M21" s="8" t="s">
        <v>40</v>
      </c>
      <c r="N21" s="9" t="s">
        <v>39</v>
      </c>
    </row>
    <row r="22" spans="1:14" x14ac:dyDescent="0.25">
      <c r="A22" s="6" t="s">
        <v>99</v>
      </c>
      <c r="B22" s="7" t="s">
        <v>97</v>
      </c>
      <c r="C22" s="8">
        <v>12</v>
      </c>
      <c r="D22" s="8">
        <v>1.6</v>
      </c>
      <c r="E22" s="8">
        <f>Table1[[#This Row],[Sum Of Field Attributes]]*Table1[[#This Row],[Location Modifier Value]]</f>
        <v>19.200000000000003</v>
      </c>
      <c r="F22" s="8" t="s">
        <v>10</v>
      </c>
      <c r="G22" s="8">
        <f>Table1[[#This Row],[Location Modified Field Score]]*Table1[[#This Row],[Synthetic Modifier]]</f>
        <v>19.200000000000003</v>
      </c>
      <c r="H22" s="8">
        <v>1</v>
      </c>
      <c r="I22" s="32">
        <f>Table1[[#This Row],[Synthetic Turf Modified Field Score]]*H22</f>
        <v>19.200000000000003</v>
      </c>
      <c r="J22" s="8">
        <v>1</v>
      </c>
      <c r="K22" s="32">
        <f>Table1[[#This Row],[Light Modified Field Score]]*J22</f>
        <v>19.200000000000003</v>
      </c>
      <c r="L22" s="8">
        <v>21</v>
      </c>
      <c r="M22" s="8" t="s">
        <v>98</v>
      </c>
      <c r="N22" s="9" t="s">
        <v>97</v>
      </c>
    </row>
    <row r="23" spans="1:14" x14ac:dyDescent="0.25">
      <c r="A23" s="6" t="s">
        <v>31</v>
      </c>
      <c r="B23" s="7" t="s">
        <v>29</v>
      </c>
      <c r="C23" s="8">
        <v>11</v>
      </c>
      <c r="D23" s="8">
        <v>1.7</v>
      </c>
      <c r="E23" s="8">
        <f>Table1[[#This Row],[Sum Of Field Attributes]]*Table1[[#This Row],[Location Modifier Value]]</f>
        <v>18.7</v>
      </c>
      <c r="F23" s="8" t="s">
        <v>10</v>
      </c>
      <c r="G23" s="8">
        <f>Table1[[#This Row],[Location Modified Field Score]]*Table1[[#This Row],[Synthetic Modifier]]</f>
        <v>18.7</v>
      </c>
      <c r="H23" s="8">
        <v>1</v>
      </c>
      <c r="I23" s="32">
        <f>Table1[[#This Row],[Synthetic Turf Modified Field Score]]*H23</f>
        <v>18.7</v>
      </c>
      <c r="J23" s="8">
        <v>1</v>
      </c>
      <c r="K23" s="32">
        <f>Table1[[#This Row],[Light Modified Field Score]]*J23</f>
        <v>18.7</v>
      </c>
      <c r="L23" s="8">
        <v>22</v>
      </c>
      <c r="M23" s="8" t="s">
        <v>30</v>
      </c>
      <c r="N23" s="9" t="s">
        <v>29</v>
      </c>
    </row>
    <row r="24" spans="1:14" x14ac:dyDescent="0.25">
      <c r="A24" s="6" t="s">
        <v>124</v>
      </c>
      <c r="B24" s="7" t="s">
        <v>121</v>
      </c>
      <c r="C24" s="8">
        <v>8</v>
      </c>
      <c r="D24" s="8">
        <v>2.2999999999999998</v>
      </c>
      <c r="E24" s="8">
        <f>Table1[[#This Row],[Sum Of Field Attributes]]*Table1[[#This Row],[Location Modifier Value]]</f>
        <v>18.399999999999999</v>
      </c>
      <c r="F24" s="8" t="s">
        <v>10</v>
      </c>
      <c r="G24" s="8">
        <f>Table1[[#This Row],[Location Modified Field Score]]*Table1[[#This Row],[Synthetic Modifier]]</f>
        <v>18.399999999999999</v>
      </c>
      <c r="H24" s="8">
        <v>1</v>
      </c>
      <c r="I24" s="32">
        <f>Table1[[#This Row],[Synthetic Turf Modified Field Score]]*H24</f>
        <v>18.399999999999999</v>
      </c>
      <c r="J24" s="8">
        <v>1</v>
      </c>
      <c r="K24" s="32">
        <f>Table1[[#This Row],[Light Modified Field Score]]*J24</f>
        <v>18.399999999999999</v>
      </c>
      <c r="L24" s="8">
        <v>23</v>
      </c>
      <c r="M24" s="8" t="s">
        <v>126</v>
      </c>
      <c r="N24" s="9" t="s">
        <v>125</v>
      </c>
    </row>
    <row r="25" spans="1:14" x14ac:dyDescent="0.25">
      <c r="A25" s="6" t="s">
        <v>48</v>
      </c>
      <c r="B25" s="7" t="s">
        <v>46</v>
      </c>
      <c r="C25" s="8">
        <v>14</v>
      </c>
      <c r="D25" s="8">
        <v>1.2</v>
      </c>
      <c r="E25" s="8">
        <f>Table1[[#This Row],[Sum Of Field Attributes]]*Table1[[#This Row],[Location Modifier Value]]</f>
        <v>16.8</v>
      </c>
      <c r="F25" s="8" t="s">
        <v>10</v>
      </c>
      <c r="G25" s="8">
        <f>Table1[[#This Row],[Location Modified Field Score]]*Table1[[#This Row],[Synthetic Modifier]]</f>
        <v>16.8</v>
      </c>
      <c r="H25" s="8">
        <v>1</v>
      </c>
      <c r="I25" s="32">
        <f>Table1[[#This Row],[Synthetic Turf Modified Field Score]]*H25</f>
        <v>16.8</v>
      </c>
      <c r="J25" s="8">
        <v>1</v>
      </c>
      <c r="K25" s="32">
        <f>Table1[[#This Row],[Light Modified Field Score]]*J25</f>
        <v>16.8</v>
      </c>
      <c r="L25" s="8">
        <v>24</v>
      </c>
      <c r="M25" s="8" t="s">
        <v>47</v>
      </c>
      <c r="N25" s="9" t="s">
        <v>46</v>
      </c>
    </row>
    <row r="26" spans="1:14" x14ac:dyDescent="0.25">
      <c r="A26" s="6" t="s">
        <v>52</v>
      </c>
      <c r="B26" s="7" t="s">
        <v>49</v>
      </c>
      <c r="C26" s="8">
        <v>8</v>
      </c>
      <c r="D26" s="8">
        <v>2.1</v>
      </c>
      <c r="E26" s="8">
        <f>Table1[[#This Row],[Sum Of Field Attributes]]*Table1[[#This Row],[Location Modifier Value]]</f>
        <v>16.8</v>
      </c>
      <c r="F26" s="8" t="s">
        <v>10</v>
      </c>
      <c r="G26" s="8">
        <f>Table1[[#This Row],[Location Modified Field Score]]*Table1[[#This Row],[Synthetic Modifier]]</f>
        <v>16.8</v>
      </c>
      <c r="H26" s="8">
        <v>1</v>
      </c>
      <c r="I26" s="32">
        <f>Table1[[#This Row],[Synthetic Turf Modified Field Score]]*H26</f>
        <v>16.8</v>
      </c>
      <c r="J26" s="8">
        <v>1</v>
      </c>
      <c r="K26" s="32">
        <f>Table1[[#This Row],[Light Modified Field Score]]*J26</f>
        <v>16.8</v>
      </c>
      <c r="L26" s="8">
        <v>24</v>
      </c>
      <c r="M26" s="8" t="s">
        <v>51</v>
      </c>
      <c r="N26" s="9" t="s">
        <v>50</v>
      </c>
    </row>
    <row r="27" spans="1:14" x14ac:dyDescent="0.25">
      <c r="A27" s="6" t="s">
        <v>82</v>
      </c>
      <c r="B27" s="7" t="s">
        <v>79</v>
      </c>
      <c r="C27" s="8">
        <v>10</v>
      </c>
      <c r="D27" s="8">
        <v>2.1</v>
      </c>
      <c r="E27" s="8">
        <f>Table1[[#This Row],[Sum Of Field Attributes]]*Table1[[#This Row],[Location Modifier Value]]</f>
        <v>21</v>
      </c>
      <c r="F27" s="8" t="s">
        <v>10</v>
      </c>
      <c r="G27" s="8">
        <f>Table1[[#This Row],[Location Modified Field Score]]*Table1[[#This Row],[Synthetic Modifier]]</f>
        <v>21</v>
      </c>
      <c r="H27" s="8">
        <v>1.5</v>
      </c>
      <c r="I27" s="32">
        <f>Table1[[#This Row],[Synthetic Turf Modified Field Score]]*H27</f>
        <v>31.5</v>
      </c>
      <c r="J27" s="8">
        <v>0.5</v>
      </c>
      <c r="K27" s="32">
        <f>Table1[[#This Row],[Light Modified Field Score]]*J27</f>
        <v>15.75</v>
      </c>
      <c r="L27" s="8">
        <v>26</v>
      </c>
      <c r="M27" s="8" t="s">
        <v>81</v>
      </c>
      <c r="N27" s="9" t="s">
        <v>80</v>
      </c>
    </row>
    <row r="28" spans="1:14" x14ac:dyDescent="0.25">
      <c r="A28" s="6" t="s">
        <v>25</v>
      </c>
      <c r="B28" s="7" t="s">
        <v>23</v>
      </c>
      <c r="C28" s="8">
        <v>10</v>
      </c>
      <c r="D28" s="8">
        <v>1.5</v>
      </c>
      <c r="E28" s="8">
        <f>Table1[[#This Row],[Sum Of Field Attributes]]*Table1[[#This Row],[Location Modifier Value]]</f>
        <v>15</v>
      </c>
      <c r="F28" s="8" t="s">
        <v>10</v>
      </c>
      <c r="G28" s="8">
        <f>Table1[[#This Row],[Location Modified Field Score]]*Table1[[#This Row],[Synthetic Modifier]]</f>
        <v>15</v>
      </c>
      <c r="H28" s="8">
        <v>1</v>
      </c>
      <c r="I28" s="32">
        <f>Table1[[#This Row],[Synthetic Turf Modified Field Score]]*H28</f>
        <v>15</v>
      </c>
      <c r="J28" s="8">
        <v>1</v>
      </c>
      <c r="K28" s="32">
        <f>Table1[[#This Row],[Light Modified Field Score]]*J28</f>
        <v>15</v>
      </c>
      <c r="L28" s="8">
        <v>27</v>
      </c>
      <c r="M28" s="8" t="s">
        <v>24</v>
      </c>
      <c r="N28" s="9" t="s">
        <v>23</v>
      </c>
    </row>
    <row r="29" spans="1:14" x14ac:dyDescent="0.25">
      <c r="A29" s="6" t="s">
        <v>142</v>
      </c>
      <c r="B29" s="7" t="s">
        <v>139</v>
      </c>
      <c r="C29" s="8">
        <v>6</v>
      </c>
      <c r="D29" s="8">
        <v>2.5</v>
      </c>
      <c r="E29" s="8">
        <f>Table1[[#This Row],[Sum Of Field Attributes]]*Table1[[#This Row],[Location Modifier Value]]</f>
        <v>15</v>
      </c>
      <c r="F29" s="8" t="s">
        <v>10</v>
      </c>
      <c r="G29" s="8">
        <f>Table1[[#This Row],[Location Modified Field Score]]*Table1[[#This Row],[Synthetic Modifier]]</f>
        <v>15</v>
      </c>
      <c r="H29" s="8">
        <v>1</v>
      </c>
      <c r="I29" s="32">
        <f>Table1[[#This Row],[Synthetic Turf Modified Field Score]]*H29</f>
        <v>15</v>
      </c>
      <c r="J29" s="8">
        <v>1</v>
      </c>
      <c r="K29" s="32">
        <f>Table1[[#This Row],[Light Modified Field Score]]*J29</f>
        <v>15</v>
      </c>
      <c r="L29" s="8">
        <v>27</v>
      </c>
      <c r="M29" s="8" t="s">
        <v>141</v>
      </c>
      <c r="N29" s="9" t="s">
        <v>140</v>
      </c>
    </row>
    <row r="30" spans="1:14" x14ac:dyDescent="0.25">
      <c r="A30" s="6" t="s">
        <v>78</v>
      </c>
      <c r="B30" s="7" t="s">
        <v>75</v>
      </c>
      <c r="C30" s="8">
        <v>9</v>
      </c>
      <c r="D30" s="8">
        <v>1.6</v>
      </c>
      <c r="E30" s="8">
        <f>Table1[[#This Row],[Sum Of Field Attributes]]*Table1[[#This Row],[Location Modifier Value]]</f>
        <v>14.4</v>
      </c>
      <c r="F30" s="8" t="s">
        <v>10</v>
      </c>
      <c r="G30" s="8">
        <f>Table1[[#This Row],[Location Modified Field Score]]*Table1[[#This Row],[Synthetic Modifier]]</f>
        <v>14.4</v>
      </c>
      <c r="H30" s="8">
        <v>1</v>
      </c>
      <c r="I30" s="32">
        <f>Table1[[#This Row],[Synthetic Turf Modified Field Score]]*H30</f>
        <v>14.4</v>
      </c>
      <c r="J30" s="8">
        <v>1</v>
      </c>
      <c r="K30" s="32">
        <f>Table1[[#This Row],[Light Modified Field Score]]*J30</f>
        <v>14.4</v>
      </c>
      <c r="L30" s="8">
        <v>29</v>
      </c>
      <c r="M30" s="8" t="s">
        <v>77</v>
      </c>
      <c r="N30" s="9" t="s">
        <v>76</v>
      </c>
    </row>
    <row r="31" spans="1:14" x14ac:dyDescent="0.25">
      <c r="A31" s="6" t="s">
        <v>64</v>
      </c>
      <c r="B31" s="7" t="s">
        <v>61</v>
      </c>
      <c r="C31" s="8">
        <v>11</v>
      </c>
      <c r="D31" s="8">
        <v>1.6</v>
      </c>
      <c r="E31" s="8">
        <f>Table1[[#This Row],[Sum Of Field Attributes]]*Table1[[#This Row],[Location Modifier Value]]</f>
        <v>17.600000000000001</v>
      </c>
      <c r="F31" s="8" t="s">
        <v>10</v>
      </c>
      <c r="G31" s="8">
        <f>Table1[[#This Row],[Location Modified Field Score]]*Table1[[#This Row],[Synthetic Modifier]]</f>
        <v>17.600000000000001</v>
      </c>
      <c r="H31" s="8">
        <v>1.5</v>
      </c>
      <c r="I31" s="32">
        <f>Table1[[#This Row],[Synthetic Turf Modified Field Score]]*H31</f>
        <v>26.400000000000002</v>
      </c>
      <c r="J31" s="8">
        <v>0.5</v>
      </c>
      <c r="K31" s="32">
        <f>Table1[[#This Row],[Light Modified Field Score]]*J31</f>
        <v>13.200000000000001</v>
      </c>
      <c r="L31" s="8">
        <v>30</v>
      </c>
      <c r="M31" s="8" t="s">
        <v>63</v>
      </c>
      <c r="N31" s="9" t="s">
        <v>62</v>
      </c>
    </row>
    <row r="32" spans="1:14" x14ac:dyDescent="0.25">
      <c r="A32" s="6" t="s">
        <v>28</v>
      </c>
      <c r="B32" s="7" t="s">
        <v>26</v>
      </c>
      <c r="C32" s="8">
        <v>11</v>
      </c>
      <c r="D32" s="8">
        <v>1.2</v>
      </c>
      <c r="E32" s="8">
        <f>Table1[[#This Row],[Sum Of Field Attributes]]*Table1[[#This Row],[Location Modifier Value]]</f>
        <v>13.2</v>
      </c>
      <c r="F32" s="8" t="s">
        <v>10</v>
      </c>
      <c r="G32" s="8">
        <f>Table1[[#This Row],[Location Modified Field Score]]*Table1[[#This Row],[Synthetic Modifier]]</f>
        <v>13.2</v>
      </c>
      <c r="H32" s="8">
        <v>1</v>
      </c>
      <c r="I32" s="32">
        <f>Table1[[#This Row],[Synthetic Turf Modified Field Score]]*H32</f>
        <v>13.2</v>
      </c>
      <c r="J32" s="8">
        <v>1</v>
      </c>
      <c r="K32" s="32">
        <f>Table1[[#This Row],[Light Modified Field Score]]*J32</f>
        <v>13.2</v>
      </c>
      <c r="L32" s="8">
        <v>30</v>
      </c>
      <c r="M32" s="8" t="s">
        <v>27</v>
      </c>
      <c r="N32" s="9" t="s">
        <v>26</v>
      </c>
    </row>
    <row r="33" spans="1:14" x14ac:dyDescent="0.25">
      <c r="A33" s="6" t="s">
        <v>88</v>
      </c>
      <c r="B33" s="7" t="s">
        <v>86</v>
      </c>
      <c r="C33" s="8">
        <v>6</v>
      </c>
      <c r="D33" s="8">
        <v>2.1</v>
      </c>
      <c r="E33" s="8">
        <f>Table1[[#This Row],[Sum Of Field Attributes]]*Table1[[#This Row],[Location Modifier Value]]</f>
        <v>12.600000000000001</v>
      </c>
      <c r="F33" s="8" t="s">
        <v>10</v>
      </c>
      <c r="G33" s="8">
        <f>Table1[[#This Row],[Location Modified Field Score]]*Table1[[#This Row],[Synthetic Modifier]]</f>
        <v>12.600000000000001</v>
      </c>
      <c r="H33" s="8">
        <v>1</v>
      </c>
      <c r="I33" s="32">
        <f>Table1[[#This Row],[Synthetic Turf Modified Field Score]]*H33</f>
        <v>12.600000000000001</v>
      </c>
      <c r="J33" s="8">
        <v>1</v>
      </c>
      <c r="K33" s="32">
        <f>Table1[[#This Row],[Light Modified Field Score]]*J33</f>
        <v>12.600000000000001</v>
      </c>
      <c r="L33" s="8">
        <v>32</v>
      </c>
      <c r="M33" s="8" t="s">
        <v>87</v>
      </c>
      <c r="N33" s="9" t="s">
        <v>86</v>
      </c>
    </row>
    <row r="34" spans="1:14" x14ac:dyDescent="0.25">
      <c r="A34" s="6" t="s">
        <v>152</v>
      </c>
      <c r="B34" s="7" t="s">
        <v>149</v>
      </c>
      <c r="C34" s="8">
        <v>7</v>
      </c>
      <c r="D34" s="8">
        <v>1.4</v>
      </c>
      <c r="E34" s="8">
        <f>Table1[[#This Row],[Sum Of Field Attributes]]*Table1[[#This Row],[Location Modifier Value]]</f>
        <v>9.7999999999999989</v>
      </c>
      <c r="F34" s="8" t="s">
        <v>10</v>
      </c>
      <c r="G34" s="8">
        <f>Table1[[#This Row],[Location Modified Field Score]]*Table1[[#This Row],[Synthetic Modifier]]</f>
        <v>9.7999999999999989</v>
      </c>
      <c r="H34" s="8">
        <v>1</v>
      </c>
      <c r="I34" s="32">
        <f>Table1[[#This Row],[Synthetic Turf Modified Field Score]]*H34</f>
        <v>9.7999999999999989</v>
      </c>
      <c r="J34" s="8">
        <v>1</v>
      </c>
      <c r="K34" s="32">
        <f>Table1[[#This Row],[Light Modified Field Score]]*J34</f>
        <v>9.7999999999999989</v>
      </c>
      <c r="L34" s="8">
        <v>33</v>
      </c>
      <c r="M34" s="8" t="s">
        <v>151</v>
      </c>
      <c r="N34" s="9" t="s">
        <v>150</v>
      </c>
    </row>
    <row r="35" spans="1:14" x14ac:dyDescent="0.25">
      <c r="A35" s="6" t="s">
        <v>156</v>
      </c>
      <c r="B35" s="7" t="s">
        <v>153</v>
      </c>
      <c r="C35" s="8">
        <v>5</v>
      </c>
      <c r="D35" s="8">
        <v>1.8</v>
      </c>
      <c r="E35" s="8">
        <f>Table1[[#This Row],[Sum Of Field Attributes]]*Table1[[#This Row],[Location Modifier Value]]</f>
        <v>9</v>
      </c>
      <c r="F35" s="8" t="s">
        <v>10</v>
      </c>
      <c r="G35" s="8">
        <f>Table1[[#This Row],[Location Modified Field Score]]*Table1[[#This Row],[Synthetic Modifier]]</f>
        <v>9</v>
      </c>
      <c r="H35" s="8">
        <v>1</v>
      </c>
      <c r="I35" s="32">
        <f>Table1[[#This Row],[Synthetic Turf Modified Field Score]]*H35</f>
        <v>9</v>
      </c>
      <c r="J35" s="8">
        <v>1</v>
      </c>
      <c r="K35" s="32">
        <f>Table1[[#This Row],[Light Modified Field Score]]*J35</f>
        <v>9</v>
      </c>
      <c r="L35" s="8">
        <v>34</v>
      </c>
      <c r="M35" s="8" t="s">
        <v>155</v>
      </c>
      <c r="N35" s="9" t="s">
        <v>154</v>
      </c>
    </row>
    <row r="36" spans="1:14" x14ac:dyDescent="0.25">
      <c r="A36" s="6" t="s">
        <v>56</v>
      </c>
      <c r="B36" s="7" t="s">
        <v>53</v>
      </c>
      <c r="C36" s="8">
        <v>11</v>
      </c>
      <c r="D36" s="8">
        <v>1.6</v>
      </c>
      <c r="E36" s="8">
        <f>Table1[[#This Row],[Sum Of Field Attributes]]*Table1[[#This Row],[Location Modifier Value]]</f>
        <v>17.600000000000001</v>
      </c>
      <c r="F36" s="8" t="s">
        <v>10</v>
      </c>
      <c r="G36" s="8">
        <f>Table1[[#This Row],[Location Modified Field Score]]*Table1[[#This Row],[Synthetic Modifier]]</f>
        <v>17.600000000000001</v>
      </c>
      <c r="H36" s="8">
        <v>1</v>
      </c>
      <c r="I36" s="32">
        <f>Table1[[#This Row],[Synthetic Turf Modified Field Score]]*H36</f>
        <v>17.600000000000001</v>
      </c>
      <c r="J36" s="8">
        <v>0.5</v>
      </c>
      <c r="K36" s="32">
        <f>Table1[[#This Row],[Light Modified Field Score]]*J36</f>
        <v>8.8000000000000007</v>
      </c>
      <c r="L36" s="8">
        <v>35</v>
      </c>
      <c r="M36" s="8" t="s">
        <v>55</v>
      </c>
      <c r="N36" s="9" t="s">
        <v>54</v>
      </c>
    </row>
    <row r="37" spans="1:14" x14ac:dyDescent="0.25">
      <c r="A37" s="6" t="s">
        <v>114</v>
      </c>
      <c r="B37" s="7" t="s">
        <v>112</v>
      </c>
      <c r="C37" s="8">
        <v>13</v>
      </c>
      <c r="D37" s="8">
        <v>1.3</v>
      </c>
      <c r="E37" s="8">
        <f>Table1[[#This Row],[Sum Of Field Attributes]]*Table1[[#This Row],[Location Modifier Value]]</f>
        <v>16.900000000000002</v>
      </c>
      <c r="F37" s="8" t="s">
        <v>10</v>
      </c>
      <c r="G37" s="8">
        <f>Table1[[#This Row],[Location Modified Field Score]]*Table1[[#This Row],[Synthetic Modifier]]</f>
        <v>16.900000000000002</v>
      </c>
      <c r="H37" s="8">
        <v>1</v>
      </c>
      <c r="I37" s="32">
        <f>Table1[[#This Row],[Synthetic Turf Modified Field Score]]*H37</f>
        <v>16.900000000000002</v>
      </c>
      <c r="J37" s="8">
        <v>0.5</v>
      </c>
      <c r="K37" s="32">
        <f>Table1[[#This Row],[Light Modified Field Score]]*J37</f>
        <v>8.4500000000000011</v>
      </c>
      <c r="L37" s="8">
        <v>36</v>
      </c>
      <c r="M37" s="8" t="s">
        <v>113</v>
      </c>
      <c r="N37" s="9" t="s">
        <v>112</v>
      </c>
    </row>
    <row r="38" spans="1:14" x14ac:dyDescent="0.25">
      <c r="A38" s="6" t="s">
        <v>38</v>
      </c>
      <c r="B38" s="7" t="s">
        <v>35</v>
      </c>
      <c r="C38" s="8">
        <v>5</v>
      </c>
      <c r="D38" s="8">
        <v>1.4</v>
      </c>
      <c r="E38" s="8">
        <f>Table1[[#This Row],[Sum Of Field Attributes]]*Table1[[#This Row],[Location Modifier Value]]</f>
        <v>7</v>
      </c>
      <c r="F38" s="8" t="s">
        <v>10</v>
      </c>
      <c r="G38" s="8">
        <f>Table1[[#This Row],[Location Modified Field Score]]*Table1[[#This Row],[Synthetic Modifier]]</f>
        <v>7</v>
      </c>
      <c r="H38" s="8">
        <v>1</v>
      </c>
      <c r="I38" s="32">
        <f>Table1[[#This Row],[Synthetic Turf Modified Field Score]]*H38</f>
        <v>7</v>
      </c>
      <c r="J38" s="8">
        <v>1</v>
      </c>
      <c r="K38" s="32">
        <f>Table1[[#This Row],[Light Modified Field Score]]*J38</f>
        <v>7</v>
      </c>
      <c r="L38" s="8">
        <v>37</v>
      </c>
      <c r="M38" s="8" t="s">
        <v>37</v>
      </c>
      <c r="N38" s="9" t="s">
        <v>36</v>
      </c>
    </row>
    <row r="39" spans="1:14" x14ac:dyDescent="0.25">
      <c r="A39" s="6" t="s">
        <v>108</v>
      </c>
      <c r="B39" s="7" t="s">
        <v>106</v>
      </c>
      <c r="C39" s="8">
        <v>7</v>
      </c>
      <c r="D39" s="8">
        <v>1.9</v>
      </c>
      <c r="E39" s="8">
        <f>Table1[[#This Row],[Sum Of Field Attributes]]*Table1[[#This Row],[Location Modifier Value]]</f>
        <v>13.299999999999999</v>
      </c>
      <c r="F39" s="8" t="s">
        <v>10</v>
      </c>
      <c r="G39" s="8">
        <f>Table1[[#This Row],[Location Modified Field Score]]*Table1[[#This Row],[Synthetic Modifier]]</f>
        <v>13.299999999999999</v>
      </c>
      <c r="H39" s="8">
        <v>1</v>
      </c>
      <c r="I39" s="32">
        <f>Table1[[#This Row],[Synthetic Turf Modified Field Score]]*H39</f>
        <v>13.299999999999999</v>
      </c>
      <c r="J39" s="8">
        <v>0.5</v>
      </c>
      <c r="K39" s="32">
        <f>Table1[[#This Row],[Light Modified Field Score]]*J39</f>
        <v>6.6499999999999995</v>
      </c>
      <c r="L39" s="8">
        <v>38</v>
      </c>
      <c r="M39" s="8" t="s">
        <v>107</v>
      </c>
      <c r="N39" s="9" t="s">
        <v>106</v>
      </c>
    </row>
    <row r="40" spans="1:14" x14ac:dyDescent="0.25">
      <c r="A40" s="6" t="s">
        <v>17</v>
      </c>
      <c r="B40" s="7" t="s">
        <v>15</v>
      </c>
      <c r="C40" s="8">
        <v>9</v>
      </c>
      <c r="D40" s="8">
        <v>1.4</v>
      </c>
      <c r="E40" s="8">
        <f>Table1[[#This Row],[Sum Of Field Attributes]]*Table1[[#This Row],[Location Modifier Value]]</f>
        <v>12.6</v>
      </c>
      <c r="F40" s="8" t="s">
        <v>10</v>
      </c>
      <c r="G40" s="8">
        <f>Table1[[#This Row],[Location Modified Field Score]]*Table1[[#This Row],[Synthetic Modifier]]</f>
        <v>12.6</v>
      </c>
      <c r="H40" s="8">
        <v>1</v>
      </c>
      <c r="I40" s="32">
        <f>Table1[[#This Row],[Synthetic Turf Modified Field Score]]*H40</f>
        <v>12.6</v>
      </c>
      <c r="J40" s="8">
        <v>0.5</v>
      </c>
      <c r="K40" s="32">
        <f>Table1[[#This Row],[Light Modified Field Score]]*J40</f>
        <v>6.3</v>
      </c>
      <c r="L40" s="8">
        <v>39</v>
      </c>
      <c r="M40" s="8" t="s">
        <v>16</v>
      </c>
      <c r="N40" s="9" t="s">
        <v>15</v>
      </c>
    </row>
    <row r="41" spans="1:14" x14ac:dyDescent="0.25">
      <c r="A41" s="6" t="s">
        <v>74</v>
      </c>
      <c r="B41" s="7" t="s">
        <v>71</v>
      </c>
      <c r="C41" s="8">
        <v>8</v>
      </c>
      <c r="D41" s="8">
        <v>1.4</v>
      </c>
      <c r="E41" s="8">
        <f>Table1[[#This Row],[Sum Of Field Attributes]]*Table1[[#This Row],[Location Modifier Value]]</f>
        <v>11.2</v>
      </c>
      <c r="F41" s="8" t="s">
        <v>10</v>
      </c>
      <c r="G41" s="8">
        <f>Table1[[#This Row],[Location Modified Field Score]]*Table1[[#This Row],[Synthetic Modifier]]</f>
        <v>11.2</v>
      </c>
      <c r="H41" s="8">
        <v>1</v>
      </c>
      <c r="I41" s="32">
        <f>Table1[[#This Row],[Synthetic Turf Modified Field Score]]*H41</f>
        <v>11.2</v>
      </c>
      <c r="J41" s="8">
        <v>0.5</v>
      </c>
      <c r="K41" s="32">
        <f>Table1[[#This Row],[Light Modified Field Score]]*J41</f>
        <v>5.6</v>
      </c>
      <c r="L41" s="8">
        <v>40</v>
      </c>
      <c r="M41" s="8" t="s">
        <v>73</v>
      </c>
      <c r="N41" s="9" t="s">
        <v>72</v>
      </c>
    </row>
    <row r="42" spans="1:14" x14ac:dyDescent="0.25">
      <c r="A42" s="6" t="s">
        <v>85</v>
      </c>
      <c r="B42" s="7" t="s">
        <v>83</v>
      </c>
      <c r="C42" s="8">
        <v>8</v>
      </c>
      <c r="D42" s="8">
        <v>1.4</v>
      </c>
      <c r="E42" s="8">
        <f>Table1[[#This Row],[Sum Of Field Attributes]]*Table1[[#This Row],[Location Modifier Value]]</f>
        <v>11.2</v>
      </c>
      <c r="F42" s="8" t="s">
        <v>10</v>
      </c>
      <c r="G42" s="8">
        <f>Table1[[#This Row],[Location Modified Field Score]]*Table1[[#This Row],[Synthetic Modifier]]</f>
        <v>11.2</v>
      </c>
      <c r="H42" s="8">
        <v>1</v>
      </c>
      <c r="I42" s="32">
        <f>Table1[[#This Row],[Synthetic Turf Modified Field Score]]*H42</f>
        <v>11.2</v>
      </c>
      <c r="J42" s="8">
        <v>0.5</v>
      </c>
      <c r="K42" s="32">
        <f>Table1[[#This Row],[Light Modified Field Score]]*J42</f>
        <v>5.6</v>
      </c>
      <c r="L42" s="8">
        <v>40</v>
      </c>
      <c r="M42" s="8" t="s">
        <v>84</v>
      </c>
      <c r="N42" s="9" t="s">
        <v>83</v>
      </c>
    </row>
    <row r="43" spans="1:14" x14ac:dyDescent="0.25">
      <c r="A43" s="6" t="s">
        <v>102</v>
      </c>
      <c r="B43" s="7" t="s">
        <v>100</v>
      </c>
      <c r="C43" s="8">
        <v>6</v>
      </c>
      <c r="D43" s="8">
        <v>1.5</v>
      </c>
      <c r="E43" s="8">
        <f>Table1[[#This Row],[Sum Of Field Attributes]]*Table1[[#This Row],[Location Modifier Value]]</f>
        <v>9</v>
      </c>
      <c r="F43" s="8" t="s">
        <v>10</v>
      </c>
      <c r="G43" s="8">
        <f>Table1[[#This Row],[Location Modified Field Score]]*Table1[[#This Row],[Synthetic Modifier]]</f>
        <v>9</v>
      </c>
      <c r="H43" s="8">
        <v>1</v>
      </c>
      <c r="I43" s="32">
        <f>Table1[[#This Row],[Synthetic Turf Modified Field Score]]*H43</f>
        <v>9</v>
      </c>
      <c r="J43" s="8">
        <v>0.5</v>
      </c>
      <c r="K43" s="32">
        <f>Table1[[#This Row],[Light Modified Field Score]]*J43</f>
        <v>4.5</v>
      </c>
      <c r="L43" s="8">
        <v>42</v>
      </c>
      <c r="M43" s="8" t="s">
        <v>101</v>
      </c>
      <c r="N43" s="9" t="s">
        <v>100</v>
      </c>
    </row>
    <row r="44" spans="1:14" x14ac:dyDescent="0.25">
      <c r="A44" s="6" t="s">
        <v>130</v>
      </c>
      <c r="B44" s="7" t="s">
        <v>127</v>
      </c>
      <c r="C44" s="8">
        <v>3</v>
      </c>
      <c r="D44" s="8">
        <v>2.7</v>
      </c>
      <c r="E44" s="8">
        <f>Table1[[#This Row],[Sum Of Field Attributes]]*Table1[[#This Row],[Location Modifier Value]]</f>
        <v>8.1000000000000014</v>
      </c>
      <c r="F44" s="8" t="s">
        <v>10</v>
      </c>
      <c r="G44" s="8">
        <f>Table1[[#This Row],[Location Modified Field Score]]*Table1[[#This Row],[Synthetic Modifier]]</f>
        <v>8.1000000000000014</v>
      </c>
      <c r="H44" s="8">
        <v>1</v>
      </c>
      <c r="I44" s="32">
        <f>Table1[[#This Row],[Synthetic Turf Modified Field Score]]*H44</f>
        <v>8.1000000000000014</v>
      </c>
      <c r="J44" s="8">
        <v>0.5</v>
      </c>
      <c r="K44" s="32">
        <f>Table1[[#This Row],[Light Modified Field Score]]*J44</f>
        <v>4.0500000000000007</v>
      </c>
      <c r="L44" s="8">
        <v>43</v>
      </c>
      <c r="M44" s="8" t="s">
        <v>132</v>
      </c>
      <c r="N44" s="9" t="s">
        <v>131</v>
      </c>
    </row>
    <row r="45" spans="1:14" x14ac:dyDescent="0.25">
      <c r="A45" s="6" t="s">
        <v>34</v>
      </c>
      <c r="B45" s="7" t="s">
        <v>32</v>
      </c>
      <c r="C45" s="8">
        <v>4</v>
      </c>
      <c r="D45" s="8">
        <v>1.5</v>
      </c>
      <c r="E45" s="8">
        <f>Table1[[#This Row],[Sum Of Field Attributes]]*Table1[[#This Row],[Location Modifier Value]]</f>
        <v>6</v>
      </c>
      <c r="F45" s="8" t="s">
        <v>10</v>
      </c>
      <c r="G45" s="8">
        <f>Table1[[#This Row],[Location Modified Field Score]]*Table1[[#This Row],[Synthetic Modifier]]</f>
        <v>6</v>
      </c>
      <c r="H45" s="8">
        <v>1</v>
      </c>
      <c r="I45" s="32">
        <f>Table1[[#This Row],[Synthetic Turf Modified Field Score]]*H45</f>
        <v>6</v>
      </c>
      <c r="J45" s="8">
        <v>0.5</v>
      </c>
      <c r="K45" s="32">
        <f>Table1[[#This Row],[Light Modified Field Score]]*J45</f>
        <v>3</v>
      </c>
      <c r="L45" s="8">
        <v>44</v>
      </c>
      <c r="M45" s="8" t="s">
        <v>33</v>
      </c>
      <c r="N45" s="9" t="s">
        <v>32</v>
      </c>
    </row>
    <row r="46" spans="1:14" x14ac:dyDescent="0.25">
      <c r="A46" s="10" t="s">
        <v>9</v>
      </c>
      <c r="B46" s="11" t="s">
        <v>7</v>
      </c>
      <c r="C46" s="12">
        <v>3</v>
      </c>
      <c r="D46" s="12">
        <v>1.6</v>
      </c>
      <c r="E46" s="12">
        <f>Table1[[#This Row],[Sum Of Field Attributes]]*Table1[[#This Row],[Location Modifier Value]]</f>
        <v>4.8000000000000007</v>
      </c>
      <c r="F46" s="12" t="s">
        <v>10</v>
      </c>
      <c r="G46" s="12">
        <f>Table1[[#This Row],[Location Modified Field Score]]*Table1[[#This Row],[Synthetic Modifier]]</f>
        <v>4.8000000000000007</v>
      </c>
      <c r="H46" s="12">
        <v>1</v>
      </c>
      <c r="I46" s="33">
        <f>Table1[[#This Row],[Synthetic Turf Modified Field Score]]*H46</f>
        <v>4.8000000000000007</v>
      </c>
      <c r="J46" s="12">
        <v>0.5</v>
      </c>
      <c r="K46" s="33">
        <f>Table1[[#This Row],[Light Modified Field Score]]*J46</f>
        <v>2.4000000000000004</v>
      </c>
      <c r="L46" s="12">
        <v>45</v>
      </c>
      <c r="M46" s="12" t="s">
        <v>8</v>
      </c>
      <c r="N46" s="13" t="s">
        <v>7</v>
      </c>
    </row>
    <row r="47" spans="1:14" x14ac:dyDescent="0.25">
      <c r="A47" s="10"/>
      <c r="B47" s="16" t="s">
        <v>163</v>
      </c>
      <c r="C47" s="17">
        <f>SUBTOTAL(101,C2:C46)</f>
        <v>12.777777777777779</v>
      </c>
      <c r="D47" s="17">
        <f>SUBTOTAL(101,D2:D46)</f>
        <v>1.9777777777777783</v>
      </c>
      <c r="E47" s="17">
        <f>SUBTOTAL(101,E2:E46)</f>
        <v>26.884444444444433</v>
      </c>
      <c r="F47" s="18"/>
      <c r="G47" s="17">
        <f>SUBTOTAL(101,G2:G46)</f>
        <v>42.504444444444438</v>
      </c>
      <c r="H47" s="18"/>
      <c r="I47" s="17">
        <f>SUBTOTAL(101,I2:I46)</f>
        <v>56.987777777777787</v>
      </c>
      <c r="J47" s="18"/>
      <c r="K47" s="17">
        <f>SUBTOTAL(101,K2:K46)</f>
        <v>48.614444444444459</v>
      </c>
      <c r="L47" s="18"/>
      <c r="M47" s="18"/>
      <c r="N47" s="19"/>
    </row>
  </sheetData>
  <conditionalFormatting sqref="C2:C47">
    <cfRule type="aboveAverage" dxfId="61" priority="7"/>
  </conditionalFormatting>
  <conditionalFormatting sqref="E2:E47">
    <cfRule type="aboveAverage" dxfId="60" priority="5"/>
  </conditionalFormatting>
  <conditionalFormatting sqref="G2:G47">
    <cfRule type="aboveAverage" dxfId="59" priority="4"/>
  </conditionalFormatting>
  <conditionalFormatting sqref="I2:I47">
    <cfRule type="aboveAverage" dxfId="58" priority="3"/>
  </conditionalFormatting>
  <conditionalFormatting sqref="K2:K4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{EB24E23C-B749-416F-ADDB-354FF066C4FB}</x14:id>
        </ext>
      </extLst>
    </cfRule>
  </conditionalFormatting>
  <conditionalFormatting sqref="L2:L47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  <pageSetup orientation="portrait" verticalDpi="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24E23C-B749-416F-ADDB-354FF066C4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K2:K46</xm:sqref>
        </x14:conditionalFormatting>
        <x14:conditionalFormatting xmlns:xm="http://schemas.microsoft.com/office/excel/2006/main">
          <x14:cfRule type="iconSet" priority="6" id="{CAB09A78-A748-413B-B9CA-694EBDBADEFA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D2:D46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opLeftCell="H1" workbookViewId="0">
      <selection sqref="A1:N35"/>
    </sheetView>
  </sheetViews>
  <sheetFormatPr defaultRowHeight="15" x14ac:dyDescent="0.25"/>
  <cols>
    <col min="1" max="1" width="12.42578125" style="1" customWidth="1"/>
    <col min="2" max="2" width="34.5703125" bestFit="1" customWidth="1"/>
    <col min="3" max="3" width="25.28515625" style="1" customWidth="1"/>
    <col min="4" max="4" width="28.28515625" bestFit="1" customWidth="1"/>
    <col min="5" max="5" width="32.42578125" bestFit="1" customWidth="1"/>
    <col min="6" max="6" width="22.42578125" bestFit="1" customWidth="1"/>
    <col min="7" max="7" width="37.42578125" bestFit="1" customWidth="1"/>
    <col min="8" max="8" width="23.5703125" style="1" customWidth="1"/>
    <col min="9" max="9" width="29.140625" style="1" bestFit="1" customWidth="1"/>
    <col min="10" max="12" width="23.5703125" style="1" customWidth="1"/>
    <col min="13" max="13" width="19.5703125" style="1" customWidth="1"/>
    <col min="14" max="14" width="30" style="1" bestFit="1" customWidth="1"/>
    <col min="15" max="15" width="9.140625" style="1"/>
    <col min="16" max="16" width="18.28515625" customWidth="1"/>
    <col min="17" max="17" width="9.42578125" customWidth="1"/>
  </cols>
  <sheetData>
    <row r="1" spans="1:15" x14ac:dyDescent="0.25">
      <c r="A1" s="4" t="s">
        <v>3</v>
      </c>
      <c r="B1" s="15" t="s">
        <v>247</v>
      </c>
      <c r="C1" s="4" t="s">
        <v>245</v>
      </c>
      <c r="D1" s="4" t="s">
        <v>308</v>
      </c>
      <c r="E1" s="4" t="s">
        <v>157</v>
      </c>
      <c r="F1" s="4" t="s">
        <v>5</v>
      </c>
      <c r="G1" s="4" t="s">
        <v>158</v>
      </c>
      <c r="H1" s="4" t="s">
        <v>6</v>
      </c>
      <c r="I1" s="4" t="s">
        <v>159</v>
      </c>
      <c r="J1" s="21" t="s">
        <v>160</v>
      </c>
      <c r="K1" s="21" t="s">
        <v>162</v>
      </c>
      <c r="L1" s="21" t="s">
        <v>161</v>
      </c>
      <c r="M1" s="21" t="s">
        <v>2</v>
      </c>
      <c r="N1" s="3" t="s">
        <v>246</v>
      </c>
      <c r="O1"/>
    </row>
    <row r="2" spans="1:15" x14ac:dyDescent="0.25">
      <c r="A2" s="8" t="s">
        <v>21</v>
      </c>
      <c r="B2" s="20" t="s">
        <v>18</v>
      </c>
      <c r="C2" s="8">
        <v>39</v>
      </c>
      <c r="D2" s="8">
        <v>3.3</v>
      </c>
      <c r="E2" s="8">
        <f>Table2[[#This Row],[Sum of Field Attributes]]*Table2[[#This Row],[Location Modifier Value]]</f>
        <v>128.69999999999999</v>
      </c>
      <c r="F2" s="8">
        <v>2</v>
      </c>
      <c r="G2" s="8">
        <f>Table2[[#This Row],[Location Modified Field Score]]*Table2[[#This Row],[Synthetic Modifier]]</f>
        <v>257.39999999999998</v>
      </c>
      <c r="H2" s="8">
        <v>1.5</v>
      </c>
      <c r="I2" s="30">
        <f>Table2[[#This Row],[Synthetic Turf Modified Field Score]]*H2</f>
        <v>386.09999999999997</v>
      </c>
      <c r="J2" s="22">
        <v>0.5</v>
      </c>
      <c r="K2" s="30">
        <f>Table2[[#This Row],[Light Modified Field Score]]*J2</f>
        <v>193.04999999999998</v>
      </c>
      <c r="L2" s="22">
        <v>1</v>
      </c>
      <c r="M2" s="22" t="s">
        <v>231</v>
      </c>
      <c r="N2" s="7" t="s">
        <v>232</v>
      </c>
      <c r="O2"/>
    </row>
    <row r="3" spans="1:15" x14ac:dyDescent="0.25">
      <c r="A3" s="8" t="s">
        <v>21</v>
      </c>
      <c r="B3" s="20" t="s">
        <v>18</v>
      </c>
      <c r="C3" s="8">
        <v>34</v>
      </c>
      <c r="D3" s="8">
        <v>3.3</v>
      </c>
      <c r="E3" s="8">
        <f>Table2[[#This Row],[Sum of Field Attributes]]*Table2[[#This Row],[Location Modifier Value]]</f>
        <v>112.19999999999999</v>
      </c>
      <c r="F3" s="8">
        <v>1</v>
      </c>
      <c r="G3" s="8">
        <f>Table2[[#This Row],[Location Modified Field Score]]*Table2[[#This Row],[Synthetic Modifier]]</f>
        <v>112.19999999999999</v>
      </c>
      <c r="H3" s="8">
        <v>1.5</v>
      </c>
      <c r="I3" s="30">
        <f>Table2[[#This Row],[Synthetic Turf Modified Field Score]]*H3</f>
        <v>168.29999999999998</v>
      </c>
      <c r="J3" s="22">
        <v>1</v>
      </c>
      <c r="K3" s="30">
        <f>Table2[[#This Row],[Light Modified Field Score]]*J3</f>
        <v>168.29999999999998</v>
      </c>
      <c r="L3" s="22">
        <v>2</v>
      </c>
      <c r="M3" s="22" t="s">
        <v>229</v>
      </c>
      <c r="N3" s="7" t="s">
        <v>230</v>
      </c>
      <c r="O3"/>
    </row>
    <row r="4" spans="1:15" x14ac:dyDescent="0.25">
      <c r="A4" s="8" t="s">
        <v>21</v>
      </c>
      <c r="B4" s="20" t="s">
        <v>18</v>
      </c>
      <c r="C4" s="8">
        <v>34</v>
      </c>
      <c r="D4" s="8">
        <v>3.3</v>
      </c>
      <c r="E4" s="8">
        <f>Table2[[#This Row],[Sum of Field Attributes]]*Table2[[#This Row],[Location Modifier Value]]</f>
        <v>112.19999999999999</v>
      </c>
      <c r="F4" s="8">
        <v>1</v>
      </c>
      <c r="G4" s="8">
        <f>Table2[[#This Row],[Location Modified Field Score]]*Table2[[#This Row],[Synthetic Modifier]]</f>
        <v>112.19999999999999</v>
      </c>
      <c r="H4" s="8">
        <v>1.5</v>
      </c>
      <c r="I4" s="30">
        <f>Table2[[#This Row],[Synthetic Turf Modified Field Score]]*H4</f>
        <v>168.29999999999998</v>
      </c>
      <c r="J4" s="22">
        <v>1</v>
      </c>
      <c r="K4" s="30">
        <f>Table2[[#This Row],[Light Modified Field Score]]*J4</f>
        <v>168.29999999999998</v>
      </c>
      <c r="L4" s="22">
        <v>2</v>
      </c>
      <c r="M4" s="22" t="s">
        <v>227</v>
      </c>
      <c r="N4" s="7" t="s">
        <v>228</v>
      </c>
      <c r="O4"/>
    </row>
    <row r="5" spans="1:15" x14ac:dyDescent="0.25">
      <c r="A5" s="8" t="s">
        <v>21</v>
      </c>
      <c r="B5" s="20" t="s">
        <v>18</v>
      </c>
      <c r="C5" s="8">
        <v>33</v>
      </c>
      <c r="D5" s="8">
        <v>3.3</v>
      </c>
      <c r="E5" s="8">
        <f>Table2[[#This Row],[Sum of Field Attributes]]*Table2[[#This Row],[Location Modifier Value]]</f>
        <v>108.89999999999999</v>
      </c>
      <c r="F5" s="8">
        <v>1</v>
      </c>
      <c r="G5" s="8">
        <f>Table2[[#This Row],[Location Modified Field Score]]*Table2[[#This Row],[Synthetic Modifier]]</f>
        <v>108.89999999999999</v>
      </c>
      <c r="H5" s="8">
        <v>1.5</v>
      </c>
      <c r="I5" s="30">
        <f>Table2[[#This Row],[Synthetic Turf Modified Field Score]]*H5</f>
        <v>163.35</v>
      </c>
      <c r="J5" s="22">
        <v>1</v>
      </c>
      <c r="K5" s="30">
        <f>Table2[[#This Row],[Light Modified Field Score]]*J5</f>
        <v>163.35</v>
      </c>
      <c r="L5" s="22">
        <v>4</v>
      </c>
      <c r="M5" s="22" t="s">
        <v>223</v>
      </c>
      <c r="N5" s="7" t="s">
        <v>224</v>
      </c>
      <c r="O5"/>
    </row>
    <row r="6" spans="1:15" x14ac:dyDescent="0.25">
      <c r="A6" s="8" t="s">
        <v>21</v>
      </c>
      <c r="B6" s="20" t="s">
        <v>18</v>
      </c>
      <c r="C6" s="8">
        <v>31</v>
      </c>
      <c r="D6" s="8">
        <v>3.3</v>
      </c>
      <c r="E6" s="8">
        <f>Table2[[#This Row],[Sum of Field Attributes]]*Table2[[#This Row],[Location Modifier Value]]</f>
        <v>102.3</v>
      </c>
      <c r="F6" s="8">
        <v>1</v>
      </c>
      <c r="G6" s="8">
        <f>Table2[[#This Row],[Location Modified Field Score]]*Table2[[#This Row],[Synthetic Modifier]]</f>
        <v>102.3</v>
      </c>
      <c r="H6" s="8">
        <v>1.5</v>
      </c>
      <c r="I6" s="30">
        <f>Table2[[#This Row],[Synthetic Turf Modified Field Score]]*H6</f>
        <v>153.44999999999999</v>
      </c>
      <c r="J6" s="22">
        <v>1</v>
      </c>
      <c r="K6" s="30">
        <f>Table2[[#This Row],[Light Modified Field Score]]*J6</f>
        <v>153.44999999999999</v>
      </c>
      <c r="L6" s="22">
        <v>5</v>
      </c>
      <c r="M6" s="22" t="s">
        <v>225</v>
      </c>
      <c r="N6" s="7" t="s">
        <v>226</v>
      </c>
      <c r="O6"/>
    </row>
    <row r="7" spans="1:15" x14ac:dyDescent="0.25">
      <c r="A7" s="8" t="s">
        <v>60</v>
      </c>
      <c r="B7" s="20" t="s">
        <v>57</v>
      </c>
      <c r="C7" s="8">
        <v>36</v>
      </c>
      <c r="D7" s="8">
        <v>2.7</v>
      </c>
      <c r="E7" s="8">
        <f>Table2[[#This Row],[Sum of Field Attributes]]*Table2[[#This Row],[Location Modifier Value]]</f>
        <v>97.2</v>
      </c>
      <c r="F7" s="8">
        <v>1</v>
      </c>
      <c r="G7" s="8">
        <f>Table2[[#This Row],[Location Modified Field Score]]*Table2[[#This Row],[Synthetic Modifier]]</f>
        <v>97.2</v>
      </c>
      <c r="H7" s="8">
        <v>1.5</v>
      </c>
      <c r="I7" s="30">
        <f>Table2[[#This Row],[Synthetic Turf Modified Field Score]]*H7</f>
        <v>145.80000000000001</v>
      </c>
      <c r="J7" s="22">
        <v>1</v>
      </c>
      <c r="K7" s="30">
        <f>Table2[[#This Row],[Light Modified Field Score]]*J7</f>
        <v>145.80000000000001</v>
      </c>
      <c r="L7" s="22">
        <v>6</v>
      </c>
      <c r="M7" s="22" t="s">
        <v>210</v>
      </c>
      <c r="N7" s="7" t="s">
        <v>211</v>
      </c>
      <c r="O7"/>
    </row>
    <row r="8" spans="1:15" x14ac:dyDescent="0.25">
      <c r="A8" s="8" t="s">
        <v>60</v>
      </c>
      <c r="B8" s="20" t="s">
        <v>57</v>
      </c>
      <c r="C8" s="8">
        <v>34</v>
      </c>
      <c r="D8" s="8">
        <v>2.7</v>
      </c>
      <c r="E8" s="8">
        <f>Table2[[#This Row],[Sum of Field Attributes]]*Table2[[#This Row],[Location Modifier Value]]</f>
        <v>91.800000000000011</v>
      </c>
      <c r="F8" s="8">
        <v>1</v>
      </c>
      <c r="G8" s="8">
        <f>Table2[[#This Row],[Location Modified Field Score]]*Table2[[#This Row],[Synthetic Modifier]]</f>
        <v>91.800000000000011</v>
      </c>
      <c r="H8" s="8">
        <v>1.5</v>
      </c>
      <c r="I8" s="30">
        <f>Table2[[#This Row],[Synthetic Turf Modified Field Score]]*H8</f>
        <v>137.70000000000002</v>
      </c>
      <c r="J8" s="22">
        <v>1</v>
      </c>
      <c r="K8" s="30">
        <f>Table2[[#This Row],[Light Modified Field Score]]*J8</f>
        <v>137.70000000000002</v>
      </c>
      <c r="L8" s="22">
        <v>7</v>
      </c>
      <c r="M8" s="22" t="s">
        <v>208</v>
      </c>
      <c r="N8" s="7" t="s">
        <v>209</v>
      </c>
      <c r="O8"/>
    </row>
    <row r="9" spans="1:15" x14ac:dyDescent="0.25">
      <c r="A9" s="8" t="s">
        <v>186</v>
      </c>
      <c r="B9" s="20" t="s">
        <v>188</v>
      </c>
      <c r="C9" s="8">
        <v>33</v>
      </c>
      <c r="D9" s="8">
        <v>2.4</v>
      </c>
      <c r="E9" s="8">
        <f>Table2[[#This Row],[Sum of Field Attributes]]*Table2[[#This Row],[Location Modifier Value]]</f>
        <v>79.2</v>
      </c>
      <c r="F9" s="8">
        <v>1</v>
      </c>
      <c r="G9" s="8">
        <f>Table2[[#This Row],[Location Modified Field Score]]*Table2[[#This Row],[Synthetic Modifier]]</f>
        <v>79.2</v>
      </c>
      <c r="H9" s="8">
        <v>1.5</v>
      </c>
      <c r="I9" s="30">
        <f>Table2[[#This Row],[Synthetic Turf Modified Field Score]]*H9</f>
        <v>118.80000000000001</v>
      </c>
      <c r="J9" s="22">
        <v>1</v>
      </c>
      <c r="K9" s="30">
        <f>Table2[[#This Row],[Light Modified Field Score]]*J9</f>
        <v>118.80000000000001</v>
      </c>
      <c r="L9" s="22">
        <v>8</v>
      </c>
      <c r="M9" s="22" t="s">
        <v>189</v>
      </c>
      <c r="N9" s="7" t="s">
        <v>190</v>
      </c>
      <c r="O9"/>
    </row>
    <row r="10" spans="1:15" x14ac:dyDescent="0.25">
      <c r="A10" s="8" t="s">
        <v>60</v>
      </c>
      <c r="B10" s="20" t="s">
        <v>57</v>
      </c>
      <c r="C10" s="8">
        <v>25</v>
      </c>
      <c r="D10" s="8">
        <v>2.7</v>
      </c>
      <c r="E10" s="8">
        <f>Table2[[#This Row],[Sum of Field Attributes]]*Table2[[#This Row],[Location Modifier Value]]</f>
        <v>67.5</v>
      </c>
      <c r="F10" s="8">
        <v>1</v>
      </c>
      <c r="G10" s="8">
        <f>Table2[[#This Row],[Location Modified Field Score]]*Table2[[#This Row],[Synthetic Modifier]]</f>
        <v>67.5</v>
      </c>
      <c r="H10" s="8">
        <v>1.5</v>
      </c>
      <c r="I10" s="30">
        <f>Table2[[#This Row],[Synthetic Turf Modified Field Score]]*H10</f>
        <v>101.25</v>
      </c>
      <c r="J10" s="22">
        <v>1</v>
      </c>
      <c r="K10" s="30">
        <f>Table2[[#This Row],[Light Modified Field Score]]*J10</f>
        <v>101.25</v>
      </c>
      <c r="L10" s="22">
        <v>9</v>
      </c>
      <c r="M10" s="22" t="s">
        <v>212</v>
      </c>
      <c r="N10" s="7" t="s">
        <v>213</v>
      </c>
      <c r="O10"/>
    </row>
    <row r="11" spans="1:15" x14ac:dyDescent="0.25">
      <c r="A11" s="8" t="s">
        <v>68</v>
      </c>
      <c r="B11" s="20" t="s">
        <v>65</v>
      </c>
      <c r="C11" s="8">
        <v>20</v>
      </c>
      <c r="D11" s="8">
        <v>2.4</v>
      </c>
      <c r="E11" s="8">
        <f>Table2[[#This Row],[Sum of Field Attributes]]*Table2[[#This Row],[Location Modifier Value]]</f>
        <v>48</v>
      </c>
      <c r="F11" s="8">
        <v>1</v>
      </c>
      <c r="G11" s="8">
        <f>Table2[[#This Row],[Location Modified Field Score]]*Table2[[#This Row],[Synthetic Modifier]]</f>
        <v>48</v>
      </c>
      <c r="H11" s="8">
        <v>1.5</v>
      </c>
      <c r="I11" s="30">
        <f>Table2[[#This Row],[Synthetic Turf Modified Field Score]]*H11</f>
        <v>72</v>
      </c>
      <c r="J11" s="22">
        <v>1</v>
      </c>
      <c r="K11" s="30">
        <f>Table2[[#This Row],[Light Modified Field Score]]*J11</f>
        <v>72</v>
      </c>
      <c r="L11" s="22">
        <v>10</v>
      </c>
      <c r="M11" s="22" t="s">
        <v>206</v>
      </c>
      <c r="N11" s="7" t="s">
        <v>207</v>
      </c>
      <c r="O11"/>
    </row>
    <row r="12" spans="1:15" x14ac:dyDescent="0.25">
      <c r="A12" s="8" t="s">
        <v>130</v>
      </c>
      <c r="B12" s="20" t="s">
        <v>127</v>
      </c>
      <c r="C12" s="8">
        <v>35</v>
      </c>
      <c r="D12" s="8">
        <v>2.7</v>
      </c>
      <c r="E12" s="8">
        <f>Table2[[#This Row],[Sum of Field Attributes]]*Table2[[#This Row],[Location Modifier Value]]</f>
        <v>94.5</v>
      </c>
      <c r="F12" s="8">
        <v>1</v>
      </c>
      <c r="G12" s="8">
        <f>Table2[[#This Row],[Location Modified Field Score]]*Table2[[#This Row],[Synthetic Modifier]]</f>
        <v>94.5</v>
      </c>
      <c r="H12" s="8">
        <v>1.5</v>
      </c>
      <c r="I12" s="30">
        <f>Table2[[#This Row],[Synthetic Turf Modified Field Score]]*H12</f>
        <v>141.75</v>
      </c>
      <c r="J12" s="22">
        <v>0.5</v>
      </c>
      <c r="K12" s="30">
        <f>Table2[[#This Row],[Light Modified Field Score]]*J12</f>
        <v>70.875</v>
      </c>
      <c r="L12" s="22">
        <v>11</v>
      </c>
      <c r="M12" s="22" t="s">
        <v>170</v>
      </c>
      <c r="N12" s="7" t="s">
        <v>171</v>
      </c>
      <c r="O12"/>
    </row>
    <row r="13" spans="1:15" x14ac:dyDescent="0.25">
      <c r="A13" s="8" t="s">
        <v>198</v>
      </c>
      <c r="B13" s="20" t="s">
        <v>200</v>
      </c>
      <c r="C13" s="8">
        <v>21</v>
      </c>
      <c r="D13" s="8">
        <v>2.2000000000000002</v>
      </c>
      <c r="E13" s="8">
        <f>Table2[[#This Row],[Sum of Field Attributes]]*Table2[[#This Row],[Location Modifier Value]]</f>
        <v>46.2</v>
      </c>
      <c r="F13" s="8">
        <v>1</v>
      </c>
      <c r="G13" s="8">
        <f>Table2[[#This Row],[Location Modified Field Score]]*Table2[[#This Row],[Synthetic Modifier]]</f>
        <v>46.2</v>
      </c>
      <c r="H13" s="8">
        <v>1.5</v>
      </c>
      <c r="I13" s="30">
        <f>Table2[[#This Row],[Synthetic Turf Modified Field Score]]*H13</f>
        <v>69.300000000000011</v>
      </c>
      <c r="J13" s="22">
        <v>1</v>
      </c>
      <c r="K13" s="30">
        <f>Table2[[#This Row],[Light Modified Field Score]]*J13</f>
        <v>69.300000000000011</v>
      </c>
      <c r="L13" s="22">
        <v>12</v>
      </c>
      <c r="M13" s="22" t="s">
        <v>197</v>
      </c>
      <c r="N13" s="7" t="s">
        <v>199</v>
      </c>
      <c r="O13"/>
    </row>
    <row r="14" spans="1:15" x14ac:dyDescent="0.25">
      <c r="A14" s="8" t="s">
        <v>124</v>
      </c>
      <c r="B14" s="20" t="s">
        <v>121</v>
      </c>
      <c r="C14" s="8">
        <v>20</v>
      </c>
      <c r="D14" s="8">
        <v>2.2999999999999998</v>
      </c>
      <c r="E14" s="8">
        <f>Table2[[#This Row],[Sum of Field Attributes]]*Table2[[#This Row],[Location Modifier Value]]</f>
        <v>46</v>
      </c>
      <c r="F14" s="8">
        <v>1</v>
      </c>
      <c r="G14" s="8">
        <f>Table2[[#This Row],[Location Modified Field Score]]*Table2[[#This Row],[Synthetic Modifier]]</f>
        <v>46</v>
      </c>
      <c r="H14" s="8">
        <v>1.5</v>
      </c>
      <c r="I14" s="30">
        <f>Table2[[#This Row],[Synthetic Turf Modified Field Score]]*H14</f>
        <v>69</v>
      </c>
      <c r="J14" s="22">
        <v>1</v>
      </c>
      <c r="K14" s="30">
        <f>Table2[[#This Row],[Light Modified Field Score]]*J14</f>
        <v>69</v>
      </c>
      <c r="L14" s="22">
        <v>13</v>
      </c>
      <c r="M14" s="22" t="s">
        <v>172</v>
      </c>
      <c r="N14" s="7" t="s">
        <v>173</v>
      </c>
      <c r="O14"/>
    </row>
    <row r="15" spans="1:15" x14ac:dyDescent="0.25">
      <c r="A15" s="8" t="s">
        <v>130</v>
      </c>
      <c r="B15" s="20" t="s">
        <v>127</v>
      </c>
      <c r="C15" s="8">
        <v>34</v>
      </c>
      <c r="D15" s="8">
        <v>2.7</v>
      </c>
      <c r="E15" s="8">
        <f>Table2[[#This Row],[Sum of Field Attributes]]*Table2[[#This Row],[Location Modifier Value]]</f>
        <v>91.800000000000011</v>
      </c>
      <c r="F15" s="8">
        <v>1</v>
      </c>
      <c r="G15" s="8">
        <f>Table2[[#This Row],[Location Modified Field Score]]*Table2[[#This Row],[Synthetic Modifier]]</f>
        <v>91.800000000000011</v>
      </c>
      <c r="H15" s="8">
        <v>1.5</v>
      </c>
      <c r="I15" s="30">
        <f>Table2[[#This Row],[Synthetic Turf Modified Field Score]]*H15</f>
        <v>137.70000000000002</v>
      </c>
      <c r="J15" s="22">
        <v>0.5</v>
      </c>
      <c r="K15" s="30">
        <f>Table2[[#This Row],[Light Modified Field Score]]*J15</f>
        <v>68.850000000000009</v>
      </c>
      <c r="L15" s="22">
        <v>14</v>
      </c>
      <c r="M15" s="22" t="s">
        <v>168</v>
      </c>
      <c r="N15" s="7" t="s">
        <v>169</v>
      </c>
      <c r="O15"/>
    </row>
    <row r="16" spans="1:15" x14ac:dyDescent="0.25">
      <c r="A16" s="8" t="s">
        <v>198</v>
      </c>
      <c r="B16" s="20" t="s">
        <v>200</v>
      </c>
      <c r="C16" s="8">
        <v>20</v>
      </c>
      <c r="D16" s="8">
        <v>2.2000000000000002</v>
      </c>
      <c r="E16" s="8">
        <f>Table2[[#This Row],[Sum of Field Attributes]]*Table2[[#This Row],[Location Modifier Value]]</f>
        <v>44</v>
      </c>
      <c r="F16" s="8">
        <v>1</v>
      </c>
      <c r="G16" s="8">
        <f>Table2[[#This Row],[Location Modified Field Score]]*Table2[[#This Row],[Synthetic Modifier]]</f>
        <v>44</v>
      </c>
      <c r="H16" s="8">
        <v>1.5</v>
      </c>
      <c r="I16" s="30">
        <f>Table2[[#This Row],[Synthetic Turf Modified Field Score]]*H16</f>
        <v>66</v>
      </c>
      <c r="J16" s="22">
        <v>1</v>
      </c>
      <c r="K16" s="30">
        <f>Table2[[#This Row],[Light Modified Field Score]]*J16</f>
        <v>66</v>
      </c>
      <c r="L16" s="22">
        <v>15</v>
      </c>
      <c r="M16" s="22" t="s">
        <v>201</v>
      </c>
      <c r="N16" s="7" t="s">
        <v>202</v>
      </c>
      <c r="O16"/>
    </row>
    <row r="17" spans="1:15" x14ac:dyDescent="0.25">
      <c r="A17" s="8" t="s">
        <v>124</v>
      </c>
      <c r="B17" s="20" t="s">
        <v>121</v>
      </c>
      <c r="C17" s="8">
        <v>19</v>
      </c>
      <c r="D17" s="8">
        <v>2.2999999999999998</v>
      </c>
      <c r="E17" s="8">
        <f>Table2[[#This Row],[Sum of Field Attributes]]*Table2[[#This Row],[Location Modifier Value]]</f>
        <v>43.699999999999996</v>
      </c>
      <c r="F17" s="8">
        <v>1</v>
      </c>
      <c r="G17" s="8">
        <f>Table2[[#This Row],[Location Modified Field Score]]*Table2[[#This Row],[Synthetic Modifier]]</f>
        <v>43.699999999999996</v>
      </c>
      <c r="H17" s="8">
        <v>1.5</v>
      </c>
      <c r="I17" s="30">
        <f>Table2[[#This Row],[Synthetic Turf Modified Field Score]]*H17</f>
        <v>65.55</v>
      </c>
      <c r="J17" s="22">
        <v>1</v>
      </c>
      <c r="K17" s="30">
        <f>Table2[[#This Row],[Light Modified Field Score]]*J17</f>
        <v>65.55</v>
      </c>
      <c r="L17" s="22">
        <v>16</v>
      </c>
      <c r="M17" s="22" t="s">
        <v>174</v>
      </c>
      <c r="N17" s="7" t="s">
        <v>175</v>
      </c>
      <c r="O17"/>
    </row>
    <row r="18" spans="1:15" x14ac:dyDescent="0.25">
      <c r="A18" s="8" t="s">
        <v>204</v>
      </c>
      <c r="B18" s="20" t="s">
        <v>205</v>
      </c>
      <c r="C18" s="8">
        <v>19</v>
      </c>
      <c r="D18" s="8">
        <v>2.1</v>
      </c>
      <c r="E18" s="8">
        <f>Table2[[#This Row],[Sum of Field Attributes]]*Table2[[#This Row],[Location Modifier Value]]</f>
        <v>39.9</v>
      </c>
      <c r="F18" s="8">
        <v>1</v>
      </c>
      <c r="G18" s="8">
        <f>Table2[[#This Row],[Location Modified Field Score]]*Table2[[#This Row],[Synthetic Modifier]]</f>
        <v>39.9</v>
      </c>
      <c r="H18" s="8">
        <v>1.5</v>
      </c>
      <c r="I18" s="30">
        <f>Table2[[#This Row],[Synthetic Turf Modified Field Score]]*H18</f>
        <v>59.849999999999994</v>
      </c>
      <c r="J18" s="22">
        <v>1</v>
      </c>
      <c r="K18" s="30">
        <f>Table2[[#This Row],[Light Modified Field Score]]*J18</f>
        <v>59.849999999999994</v>
      </c>
      <c r="L18" s="22">
        <v>17</v>
      </c>
      <c r="M18" s="22" t="s">
        <v>203</v>
      </c>
      <c r="N18" s="7" t="s">
        <v>205</v>
      </c>
      <c r="O18"/>
    </row>
    <row r="19" spans="1:15" x14ac:dyDescent="0.25">
      <c r="A19" s="8" t="s">
        <v>186</v>
      </c>
      <c r="B19" s="20" t="s">
        <v>188</v>
      </c>
      <c r="C19" s="8">
        <v>15</v>
      </c>
      <c r="D19" s="8">
        <v>2.4</v>
      </c>
      <c r="E19" s="8">
        <f>Table2[[#This Row],[Sum of Field Attributes]]*Table2[[#This Row],[Location Modifier Value]]</f>
        <v>36</v>
      </c>
      <c r="F19" s="8">
        <v>1</v>
      </c>
      <c r="G19" s="8">
        <f>Table2[[#This Row],[Location Modified Field Score]]*Table2[[#This Row],[Synthetic Modifier]]</f>
        <v>36</v>
      </c>
      <c r="H19" s="8">
        <v>1.5</v>
      </c>
      <c r="I19" s="30">
        <f>Table2[[#This Row],[Synthetic Turf Modified Field Score]]*H19</f>
        <v>54</v>
      </c>
      <c r="J19" s="22">
        <v>1</v>
      </c>
      <c r="K19" s="30">
        <f>Table2[[#This Row],[Light Modified Field Score]]*J19</f>
        <v>54</v>
      </c>
      <c r="L19" s="22">
        <v>18</v>
      </c>
      <c r="M19" s="22" t="s">
        <v>185</v>
      </c>
      <c r="N19" s="7" t="s">
        <v>187</v>
      </c>
      <c r="O19"/>
    </row>
    <row r="20" spans="1:15" x14ac:dyDescent="0.25">
      <c r="A20" s="8" t="s">
        <v>177</v>
      </c>
      <c r="B20" s="20" t="s">
        <v>178</v>
      </c>
      <c r="C20" s="8">
        <v>19</v>
      </c>
      <c r="D20" s="8">
        <v>1.8</v>
      </c>
      <c r="E20" s="8">
        <f>Table2[[#This Row],[Sum of Field Attributes]]*Table2[[#This Row],[Location Modifier Value]]</f>
        <v>34.200000000000003</v>
      </c>
      <c r="F20" s="8">
        <v>1</v>
      </c>
      <c r="G20" s="8">
        <f>Table2[[#This Row],[Location Modified Field Score]]*Table2[[#This Row],[Synthetic Modifier]]</f>
        <v>34.200000000000003</v>
      </c>
      <c r="H20" s="8">
        <v>1.5</v>
      </c>
      <c r="I20" s="30">
        <f>Table2[[#This Row],[Synthetic Turf Modified Field Score]]*H20</f>
        <v>51.300000000000004</v>
      </c>
      <c r="J20" s="22">
        <v>1</v>
      </c>
      <c r="K20" s="30">
        <f>Table2[[#This Row],[Light Modified Field Score]]*J20</f>
        <v>51.300000000000004</v>
      </c>
      <c r="L20" s="22">
        <v>19</v>
      </c>
      <c r="M20" s="22" t="s">
        <v>176</v>
      </c>
      <c r="N20" s="7" t="s">
        <v>178</v>
      </c>
      <c r="O20"/>
    </row>
    <row r="21" spans="1:15" x14ac:dyDescent="0.25">
      <c r="A21" s="8" t="s">
        <v>142</v>
      </c>
      <c r="B21" s="20" t="s">
        <v>139</v>
      </c>
      <c r="C21" s="8">
        <v>20</v>
      </c>
      <c r="D21" s="8">
        <v>2.5</v>
      </c>
      <c r="E21" s="8">
        <f>Table2[[#This Row],[Sum of Field Attributes]]*Table2[[#This Row],[Location Modifier Value]]</f>
        <v>50</v>
      </c>
      <c r="F21" s="8">
        <v>1</v>
      </c>
      <c r="G21" s="8">
        <f>Table2[[#This Row],[Location Modified Field Score]]*Table2[[#This Row],[Synthetic Modifier]]</f>
        <v>50</v>
      </c>
      <c r="H21" s="8">
        <v>1</v>
      </c>
      <c r="I21" s="30">
        <f>Table2[[#This Row],[Synthetic Turf Modified Field Score]]*H21</f>
        <v>50</v>
      </c>
      <c r="J21" s="22">
        <v>1</v>
      </c>
      <c r="K21" s="30">
        <f>Table2[[#This Row],[Light Modified Field Score]]*J21</f>
        <v>50</v>
      </c>
      <c r="L21" s="22">
        <v>20</v>
      </c>
      <c r="M21" s="22" t="s">
        <v>164</v>
      </c>
      <c r="N21" s="7" t="s">
        <v>165</v>
      </c>
      <c r="O21"/>
    </row>
    <row r="22" spans="1:15" x14ac:dyDescent="0.25">
      <c r="A22" s="8" t="s">
        <v>215</v>
      </c>
      <c r="B22" s="20" t="s">
        <v>216</v>
      </c>
      <c r="C22" s="8">
        <v>17</v>
      </c>
      <c r="D22" s="8">
        <v>2.4</v>
      </c>
      <c r="E22" s="8">
        <f>Table2[[#This Row],[Sum of Field Attributes]]*Table2[[#This Row],[Location Modifier Value]]</f>
        <v>40.799999999999997</v>
      </c>
      <c r="F22" s="8">
        <v>1</v>
      </c>
      <c r="G22" s="8">
        <f>Table2[[#This Row],[Location Modified Field Score]]*Table2[[#This Row],[Synthetic Modifier]]</f>
        <v>40.799999999999997</v>
      </c>
      <c r="H22" s="8">
        <v>1</v>
      </c>
      <c r="I22" s="30">
        <f>Table2[[#This Row],[Synthetic Turf Modified Field Score]]*H22</f>
        <v>40.799999999999997</v>
      </c>
      <c r="J22" s="22">
        <v>1</v>
      </c>
      <c r="K22" s="30">
        <f>Table2[[#This Row],[Light Modified Field Score]]*J22</f>
        <v>40.799999999999997</v>
      </c>
      <c r="L22" s="22">
        <v>21</v>
      </c>
      <c r="M22" s="22" t="s">
        <v>214</v>
      </c>
      <c r="N22" s="7" t="s">
        <v>216</v>
      </c>
      <c r="O22"/>
    </row>
    <row r="23" spans="1:15" x14ac:dyDescent="0.25">
      <c r="A23" s="8" t="s">
        <v>182</v>
      </c>
      <c r="B23" s="20" t="s">
        <v>183</v>
      </c>
      <c r="C23" s="8">
        <v>29</v>
      </c>
      <c r="D23" s="8">
        <v>1.4</v>
      </c>
      <c r="E23" s="8">
        <f>Table2[[#This Row],[Sum of Field Attributes]]*Table2[[#This Row],[Location Modifier Value]]</f>
        <v>40.599999999999994</v>
      </c>
      <c r="F23" s="8">
        <v>1</v>
      </c>
      <c r="G23" s="8">
        <f>Table2[[#This Row],[Location Modified Field Score]]*Table2[[#This Row],[Synthetic Modifier]]</f>
        <v>40.599999999999994</v>
      </c>
      <c r="H23" s="8">
        <v>1</v>
      </c>
      <c r="I23" s="30">
        <f>Table2[[#This Row],[Synthetic Turf Modified Field Score]]*H23</f>
        <v>40.599999999999994</v>
      </c>
      <c r="J23" s="22">
        <v>1</v>
      </c>
      <c r="K23" s="30">
        <f>Table2[[#This Row],[Light Modified Field Score]]*J23</f>
        <v>40.599999999999994</v>
      </c>
      <c r="L23" s="22">
        <v>22</v>
      </c>
      <c r="M23" s="22" t="s">
        <v>181</v>
      </c>
      <c r="N23" s="7" t="s">
        <v>183</v>
      </c>
      <c r="O23"/>
    </row>
    <row r="24" spans="1:15" x14ac:dyDescent="0.25">
      <c r="A24" s="8" t="s">
        <v>118</v>
      </c>
      <c r="B24" s="20" t="s">
        <v>115</v>
      </c>
      <c r="C24" s="8">
        <v>16</v>
      </c>
      <c r="D24" s="8">
        <v>2.2999999999999998</v>
      </c>
      <c r="E24" s="8">
        <f>Table2[[#This Row],[Sum of Field Attributes]]*Table2[[#This Row],[Location Modifier Value]]</f>
        <v>36.799999999999997</v>
      </c>
      <c r="F24" s="8">
        <v>1</v>
      </c>
      <c r="G24" s="8">
        <f>Table2[[#This Row],[Location Modified Field Score]]*Table2[[#This Row],[Synthetic Modifier]]</f>
        <v>36.799999999999997</v>
      </c>
      <c r="H24" s="8">
        <v>1</v>
      </c>
      <c r="I24" s="30">
        <f>Table2[[#This Row],[Synthetic Turf Modified Field Score]]*H24</f>
        <v>36.799999999999997</v>
      </c>
      <c r="J24" s="22">
        <v>1</v>
      </c>
      <c r="K24" s="30">
        <f>Table2[[#This Row],[Light Modified Field Score]]*J24</f>
        <v>36.799999999999997</v>
      </c>
      <c r="L24" s="22">
        <v>23</v>
      </c>
      <c r="M24" s="22" t="s">
        <v>179</v>
      </c>
      <c r="N24" s="7" t="s">
        <v>180</v>
      </c>
      <c r="O24"/>
    </row>
    <row r="25" spans="1:15" x14ac:dyDescent="0.25">
      <c r="A25" s="8" t="s">
        <v>243</v>
      </c>
      <c r="B25" s="20" t="s">
        <v>244</v>
      </c>
      <c r="C25" s="8">
        <v>14</v>
      </c>
      <c r="D25" s="8">
        <v>1.7</v>
      </c>
      <c r="E25" s="8">
        <f>Table2[[#This Row],[Sum of Field Attributes]]*Table2[[#This Row],[Location Modifier Value]]</f>
        <v>23.8</v>
      </c>
      <c r="F25" s="8">
        <v>1</v>
      </c>
      <c r="G25" s="8">
        <f>Table2[[#This Row],[Location Modified Field Score]]*Table2[[#This Row],[Synthetic Modifier]]</f>
        <v>23.8</v>
      </c>
      <c r="H25" s="8">
        <v>1</v>
      </c>
      <c r="I25" s="30">
        <f>Table2[[#This Row],[Synthetic Turf Modified Field Score]]*H25</f>
        <v>23.8</v>
      </c>
      <c r="J25" s="22">
        <v>1</v>
      </c>
      <c r="K25" s="30">
        <f>Table2[[#This Row],[Light Modified Field Score]]*J25</f>
        <v>23.8</v>
      </c>
      <c r="L25" s="22">
        <v>24</v>
      </c>
      <c r="M25" s="22" t="s">
        <v>242</v>
      </c>
      <c r="N25" s="7" t="s">
        <v>244</v>
      </c>
      <c r="O25"/>
    </row>
    <row r="26" spans="1:15" x14ac:dyDescent="0.25">
      <c r="A26" s="8" t="s">
        <v>142</v>
      </c>
      <c r="B26" s="20" t="s">
        <v>139</v>
      </c>
      <c r="C26" s="8">
        <v>8</v>
      </c>
      <c r="D26" s="8">
        <v>2.5</v>
      </c>
      <c r="E26" s="8">
        <f>Table2[[#This Row],[Sum of Field Attributes]]*Table2[[#This Row],[Location Modifier Value]]</f>
        <v>20</v>
      </c>
      <c r="F26" s="8">
        <v>1</v>
      </c>
      <c r="G26" s="8">
        <f>Table2[[#This Row],[Location Modified Field Score]]*Table2[[#This Row],[Synthetic Modifier]]</f>
        <v>20</v>
      </c>
      <c r="H26" s="8">
        <v>1</v>
      </c>
      <c r="I26" s="30">
        <f>Table2[[#This Row],[Synthetic Turf Modified Field Score]]*H26</f>
        <v>20</v>
      </c>
      <c r="J26" s="22">
        <v>1</v>
      </c>
      <c r="K26" s="30">
        <f>Table2[[#This Row],[Light Modified Field Score]]*J26</f>
        <v>20</v>
      </c>
      <c r="L26" s="22">
        <v>25</v>
      </c>
      <c r="M26" s="22" t="s">
        <v>166</v>
      </c>
      <c r="N26" s="7" t="s">
        <v>167</v>
      </c>
      <c r="O26"/>
    </row>
    <row r="27" spans="1:15" x14ac:dyDescent="0.25">
      <c r="A27" s="8" t="s">
        <v>192</v>
      </c>
      <c r="B27" s="20" t="s">
        <v>194</v>
      </c>
      <c r="C27" s="8">
        <v>9</v>
      </c>
      <c r="D27" s="8">
        <v>2.1</v>
      </c>
      <c r="E27" s="8">
        <f>Table2[[#This Row],[Sum of Field Attributes]]*Table2[[#This Row],[Location Modifier Value]]</f>
        <v>18.900000000000002</v>
      </c>
      <c r="F27" s="8">
        <v>1</v>
      </c>
      <c r="G27" s="8">
        <f>Table2[[#This Row],[Location Modified Field Score]]*Table2[[#This Row],[Synthetic Modifier]]</f>
        <v>18.900000000000002</v>
      </c>
      <c r="H27" s="8">
        <v>1</v>
      </c>
      <c r="I27" s="30">
        <f>Table2[[#This Row],[Synthetic Turf Modified Field Score]]*H27</f>
        <v>18.900000000000002</v>
      </c>
      <c r="J27" s="22">
        <v>1</v>
      </c>
      <c r="K27" s="30">
        <f>Table2[[#This Row],[Light Modified Field Score]]*J27</f>
        <v>18.900000000000002</v>
      </c>
      <c r="L27" s="22">
        <v>26</v>
      </c>
      <c r="M27" s="22" t="s">
        <v>191</v>
      </c>
      <c r="N27" s="7" t="s">
        <v>193</v>
      </c>
      <c r="O27"/>
    </row>
    <row r="28" spans="1:15" x14ac:dyDescent="0.25">
      <c r="A28" s="8" t="s">
        <v>218</v>
      </c>
      <c r="B28" s="20" t="s">
        <v>219</v>
      </c>
      <c r="C28" s="8">
        <v>8</v>
      </c>
      <c r="D28" s="8">
        <v>1.8</v>
      </c>
      <c r="E28" s="8">
        <f>Table2[[#This Row],[Sum of Field Attributes]]*Table2[[#This Row],[Location Modifier Value]]</f>
        <v>14.4</v>
      </c>
      <c r="F28" s="8">
        <v>1</v>
      </c>
      <c r="G28" s="8">
        <f>Table2[[#This Row],[Location Modified Field Score]]*Table2[[#This Row],[Synthetic Modifier]]</f>
        <v>14.4</v>
      </c>
      <c r="H28" s="8">
        <v>1</v>
      </c>
      <c r="I28" s="30">
        <f>Table2[[#This Row],[Synthetic Turf Modified Field Score]]*H28</f>
        <v>14.4</v>
      </c>
      <c r="J28" s="22">
        <v>1</v>
      </c>
      <c r="K28" s="30">
        <f>Table2[[#This Row],[Light Modified Field Score]]*J28</f>
        <v>14.4</v>
      </c>
      <c r="L28" s="22">
        <v>27</v>
      </c>
      <c r="M28" s="22" t="s">
        <v>217</v>
      </c>
      <c r="N28" s="7" t="s">
        <v>219</v>
      </c>
      <c r="O28"/>
    </row>
    <row r="29" spans="1:15" x14ac:dyDescent="0.25">
      <c r="A29" s="8" t="s">
        <v>82</v>
      </c>
      <c r="B29" s="20" t="s">
        <v>79</v>
      </c>
      <c r="C29" s="8">
        <v>12</v>
      </c>
      <c r="D29" s="8">
        <v>2.1</v>
      </c>
      <c r="E29" s="8">
        <f>Table2[[#This Row],[Sum of Field Attributes]]*Table2[[#This Row],[Location Modifier Value]]</f>
        <v>25.200000000000003</v>
      </c>
      <c r="F29" s="8">
        <v>1</v>
      </c>
      <c r="G29" s="8">
        <f>Table2[[#This Row],[Location Modified Field Score]]*Table2[[#This Row],[Synthetic Modifier]]</f>
        <v>25.200000000000003</v>
      </c>
      <c r="H29" s="8">
        <v>1</v>
      </c>
      <c r="I29" s="30">
        <f>Table2[[#This Row],[Synthetic Turf Modified Field Score]]*H29</f>
        <v>25.200000000000003</v>
      </c>
      <c r="J29" s="22">
        <v>0.5</v>
      </c>
      <c r="K29" s="30">
        <f>Table2[[#This Row],[Light Modified Field Score]]*J29</f>
        <v>12.600000000000001</v>
      </c>
      <c r="L29" s="22">
        <v>28</v>
      </c>
      <c r="M29" s="22" t="s">
        <v>195</v>
      </c>
      <c r="N29" s="7" t="s">
        <v>196</v>
      </c>
      <c r="O29"/>
    </row>
    <row r="30" spans="1:15" x14ac:dyDescent="0.25">
      <c r="A30" s="8" t="s">
        <v>108</v>
      </c>
      <c r="B30" s="20" t="s">
        <v>106</v>
      </c>
      <c r="C30" s="8">
        <v>11</v>
      </c>
      <c r="D30" s="8">
        <v>1.9</v>
      </c>
      <c r="E30" s="8">
        <f>Table2[[#This Row],[Sum of Field Attributes]]*Table2[[#This Row],[Location Modifier Value]]</f>
        <v>20.9</v>
      </c>
      <c r="F30" s="8">
        <v>1</v>
      </c>
      <c r="G30" s="8">
        <f>Table2[[#This Row],[Location Modified Field Score]]*Table2[[#This Row],[Synthetic Modifier]]</f>
        <v>20.9</v>
      </c>
      <c r="H30" s="8">
        <v>1</v>
      </c>
      <c r="I30" s="30">
        <f>Table2[[#This Row],[Synthetic Turf Modified Field Score]]*H30</f>
        <v>20.9</v>
      </c>
      <c r="J30" s="22">
        <v>0.5</v>
      </c>
      <c r="K30" s="30">
        <f>Table2[[#This Row],[Light Modified Field Score]]*J30</f>
        <v>10.45</v>
      </c>
      <c r="L30" s="22">
        <v>29</v>
      </c>
      <c r="M30" s="22" t="s">
        <v>184</v>
      </c>
      <c r="N30" s="7" t="s">
        <v>106</v>
      </c>
      <c r="O30"/>
    </row>
    <row r="31" spans="1:15" x14ac:dyDescent="0.25">
      <c r="A31" s="8" t="s">
        <v>237</v>
      </c>
      <c r="B31" s="20" t="s">
        <v>239</v>
      </c>
      <c r="C31" s="8">
        <v>12</v>
      </c>
      <c r="D31" s="8">
        <v>1.2</v>
      </c>
      <c r="E31" s="8">
        <f>Table2[[#This Row],[Sum of Field Attributes]]*Table2[[#This Row],[Location Modifier Value]]</f>
        <v>14.399999999999999</v>
      </c>
      <c r="F31" s="8">
        <v>1</v>
      </c>
      <c r="G31" s="8">
        <f>Table2[[#This Row],[Location Modified Field Score]]*Table2[[#This Row],[Synthetic Modifier]]</f>
        <v>14.399999999999999</v>
      </c>
      <c r="H31" s="8">
        <v>1</v>
      </c>
      <c r="I31" s="30">
        <f>Table2[[#This Row],[Synthetic Turf Modified Field Score]]*H31</f>
        <v>14.399999999999999</v>
      </c>
      <c r="J31" s="22">
        <v>0.5</v>
      </c>
      <c r="K31" s="30">
        <f>Table2[[#This Row],[Light Modified Field Score]]*J31</f>
        <v>7.1999999999999993</v>
      </c>
      <c r="L31" s="22">
        <v>30</v>
      </c>
      <c r="M31" s="22" t="s">
        <v>240</v>
      </c>
      <c r="N31" s="7" t="s">
        <v>241</v>
      </c>
      <c r="O31"/>
    </row>
    <row r="32" spans="1:15" x14ac:dyDescent="0.25">
      <c r="A32" s="8" t="s">
        <v>237</v>
      </c>
      <c r="B32" s="20" t="s">
        <v>239</v>
      </c>
      <c r="C32" s="8">
        <v>12</v>
      </c>
      <c r="D32" s="8">
        <v>1.2</v>
      </c>
      <c r="E32" s="8">
        <f>Table2[[#This Row],[Sum of Field Attributes]]*Table2[[#This Row],[Location Modifier Value]]</f>
        <v>14.399999999999999</v>
      </c>
      <c r="F32" s="8">
        <v>1</v>
      </c>
      <c r="G32" s="8">
        <f>Table2[[#This Row],[Location Modified Field Score]]*Table2[[#This Row],[Synthetic Modifier]]</f>
        <v>14.399999999999999</v>
      </c>
      <c r="H32" s="8">
        <v>1</v>
      </c>
      <c r="I32" s="30">
        <f>Table2[[#This Row],[Synthetic Turf Modified Field Score]]*H32</f>
        <v>14.399999999999999</v>
      </c>
      <c r="J32" s="22">
        <v>0.5</v>
      </c>
      <c r="K32" s="30">
        <f>Table2[[#This Row],[Light Modified Field Score]]*J32</f>
        <v>7.1999999999999993</v>
      </c>
      <c r="L32" s="22">
        <v>30</v>
      </c>
      <c r="M32" s="22" t="s">
        <v>236</v>
      </c>
      <c r="N32" s="7" t="s">
        <v>238</v>
      </c>
      <c r="O32"/>
    </row>
    <row r="33" spans="1:15" x14ac:dyDescent="0.25">
      <c r="A33" s="12" t="s">
        <v>221</v>
      </c>
      <c r="B33" s="14" t="s">
        <v>222</v>
      </c>
      <c r="C33" s="12">
        <v>8</v>
      </c>
      <c r="D33" s="12">
        <v>1.5</v>
      </c>
      <c r="E33" s="12">
        <f>Table2[[#This Row],[Sum of Field Attributes]]*Table2[[#This Row],[Location Modifier Value]]</f>
        <v>12</v>
      </c>
      <c r="F33" s="12">
        <v>1</v>
      </c>
      <c r="G33" s="12">
        <f>Table2[[#This Row],[Location Modified Field Score]]*Table2[[#This Row],[Synthetic Modifier]]</f>
        <v>12</v>
      </c>
      <c r="H33" s="12">
        <v>1</v>
      </c>
      <c r="I33" s="31">
        <f>Table2[[#This Row],[Synthetic Turf Modified Field Score]]*H33</f>
        <v>12</v>
      </c>
      <c r="J33" s="23">
        <v>0.5</v>
      </c>
      <c r="K33" s="31">
        <f>Table2[[#This Row],[Light Modified Field Score]]*J33</f>
        <v>6</v>
      </c>
      <c r="L33" s="23">
        <v>32</v>
      </c>
      <c r="M33" s="23" t="s">
        <v>220</v>
      </c>
      <c r="N33" s="11" t="s">
        <v>222</v>
      </c>
      <c r="O33"/>
    </row>
    <row r="34" spans="1:15" x14ac:dyDescent="0.25">
      <c r="A34" s="12" t="s">
        <v>234</v>
      </c>
      <c r="B34" s="14" t="s">
        <v>235</v>
      </c>
      <c r="C34" s="12">
        <v>7</v>
      </c>
      <c r="D34" s="12">
        <v>1.5</v>
      </c>
      <c r="E34" s="12">
        <f>Table2[[#This Row],[Sum of Field Attributes]]*Table2[[#This Row],[Location Modifier Value]]</f>
        <v>10.5</v>
      </c>
      <c r="F34" s="12">
        <v>1</v>
      </c>
      <c r="G34" s="12">
        <f>Table2[[#This Row],[Location Modified Field Score]]*Table2[[#This Row],[Synthetic Modifier]]</f>
        <v>10.5</v>
      </c>
      <c r="H34" s="12">
        <v>1</v>
      </c>
      <c r="I34" s="31">
        <f>Table2[[#This Row],[Synthetic Turf Modified Field Score]]*H34</f>
        <v>10.5</v>
      </c>
      <c r="J34" s="23">
        <v>0.5</v>
      </c>
      <c r="K34" s="31">
        <f>Table2[[#This Row],[Light Modified Field Score]]*J34</f>
        <v>5.25</v>
      </c>
      <c r="L34" s="23">
        <v>33</v>
      </c>
      <c r="M34" s="23" t="s">
        <v>233</v>
      </c>
      <c r="N34" s="11" t="s">
        <v>235</v>
      </c>
    </row>
    <row r="35" spans="1:15" x14ac:dyDescent="0.25">
      <c r="A35" s="12"/>
      <c r="B35" s="24" t="s">
        <v>163</v>
      </c>
      <c r="C35" s="17">
        <f>SUBTOTAL(101,C2:C34)</f>
        <v>21.333333333333332</v>
      </c>
      <c r="D35" s="17">
        <f t="shared" ref="D35:K35" si="0">SUBTOTAL(101,D2:D34)</f>
        <v>2.3090909090909086</v>
      </c>
      <c r="E35" s="17">
        <f t="shared" si="0"/>
        <v>53.545454545454561</v>
      </c>
      <c r="F35" s="17"/>
      <c r="G35" s="17">
        <f t="shared" si="0"/>
        <v>57.44545454545456</v>
      </c>
      <c r="H35" s="17"/>
      <c r="I35" s="17">
        <f t="shared" si="0"/>
        <v>80.975757575757612</v>
      </c>
      <c r="J35" s="17"/>
      <c r="K35" s="17">
        <f t="shared" si="0"/>
        <v>69.415909090909068</v>
      </c>
      <c r="L35" s="17"/>
      <c r="M35" s="23"/>
      <c r="N35" s="12"/>
    </row>
  </sheetData>
  <conditionalFormatting sqref="C2:C33">
    <cfRule type="aboveAverage" dxfId="39" priority="14"/>
  </conditionalFormatting>
  <conditionalFormatting sqref="E2:E34">
    <cfRule type="aboveAverage" dxfId="38" priority="6"/>
  </conditionalFormatting>
  <conditionalFormatting sqref="G2:G34">
    <cfRule type="aboveAverage" dxfId="37" priority="5"/>
  </conditionalFormatting>
  <conditionalFormatting sqref="I2:I34">
    <cfRule type="aboveAverage" dxfId="36" priority="4"/>
  </conditionalFormatting>
  <conditionalFormatting sqref="K2:K34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{61935A5F-15AB-4FE7-99D4-B2869A88C1B8}</x14:id>
        </ext>
      </extLst>
    </cfRule>
  </conditionalFormatting>
  <conditionalFormatting sqref="L2:L34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  <ignoredErrors>
    <ignoredError sqref="E35 G35 I35 K35" calculatedColumn="1"/>
  </ignoredErrors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1935A5F-15AB-4FE7-99D4-B2869A88C1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K2:K34</xm:sqref>
        </x14:conditionalFormatting>
        <x14:conditionalFormatting xmlns:xm="http://schemas.microsoft.com/office/excel/2006/main">
          <x14:cfRule type="iconSet" priority="16" id="{A7B71F1F-481A-4741-B9E3-02C4F27E4344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D2:D33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C27" sqref="C27"/>
    </sheetView>
  </sheetViews>
  <sheetFormatPr defaultRowHeight="15" x14ac:dyDescent="0.25"/>
  <cols>
    <col min="1" max="1" width="12.5703125" style="1" bestFit="1" customWidth="1"/>
    <col min="2" max="2" width="31.140625" bestFit="1" customWidth="1"/>
    <col min="3" max="3" width="27.85546875" style="1" bestFit="1" customWidth="1"/>
    <col min="4" max="4" width="30.85546875" style="1" bestFit="1" customWidth="1"/>
    <col min="5" max="5" width="27.28515625" style="1" bestFit="1" customWidth="1"/>
    <col min="6" max="6" width="33.28515625" style="1" bestFit="1" customWidth="1"/>
    <col min="7" max="7" width="18.7109375" style="1" bestFit="1" customWidth="1"/>
    <col min="8" max="8" width="31.5703125" style="1" bestFit="1" customWidth="1"/>
    <col min="9" max="9" width="21" bestFit="1" customWidth="1"/>
    <col min="10" max="10" width="32.85546875" style="1" bestFit="1" customWidth="1"/>
    <col min="11" max="11" width="30.5703125" style="1" bestFit="1" customWidth="1"/>
    <col min="12" max="12" width="15.140625" style="1" bestFit="1" customWidth="1"/>
    <col min="13" max="13" width="20.140625" style="1" bestFit="1" customWidth="1"/>
    <col min="14" max="14" width="9.5703125" bestFit="1" customWidth="1"/>
    <col min="15" max="15" width="35" bestFit="1" customWidth="1"/>
    <col min="16" max="16" width="18.7109375" customWidth="1"/>
    <col min="17" max="17" width="20.140625" bestFit="1" customWidth="1"/>
    <col min="18" max="18" width="17.42578125" bestFit="1" customWidth="1"/>
    <col min="19" max="19" width="17.85546875" bestFit="1" customWidth="1"/>
    <col min="20" max="20" width="9.5703125" bestFit="1" customWidth="1"/>
    <col min="21" max="21" width="35" bestFit="1" customWidth="1"/>
    <col min="22" max="22" width="17.140625" customWidth="1"/>
    <col min="23" max="23" width="15.7109375" customWidth="1"/>
    <col min="24" max="24" width="17.5703125" customWidth="1"/>
  </cols>
  <sheetData>
    <row r="1" spans="1:15" x14ac:dyDescent="0.25">
      <c r="A1" s="1" t="s">
        <v>3</v>
      </c>
      <c r="B1" t="s">
        <v>0</v>
      </c>
      <c r="C1" s="1" t="s">
        <v>248</v>
      </c>
      <c r="D1" s="1" t="s">
        <v>309</v>
      </c>
      <c r="E1" s="1" t="s">
        <v>308</v>
      </c>
      <c r="F1" s="1" t="s">
        <v>310</v>
      </c>
      <c r="G1" s="1" t="s">
        <v>249</v>
      </c>
      <c r="H1" s="1" t="s">
        <v>312</v>
      </c>
      <c r="I1" s="1" t="s">
        <v>6</v>
      </c>
      <c r="J1" s="1" t="s">
        <v>311</v>
      </c>
      <c r="K1" s="1" t="s">
        <v>160</v>
      </c>
      <c r="L1" s="1" t="s">
        <v>162</v>
      </c>
      <c r="M1" s="1" t="s">
        <v>161</v>
      </c>
      <c r="N1" t="s">
        <v>2</v>
      </c>
      <c r="O1" t="s">
        <v>313</v>
      </c>
    </row>
    <row r="2" spans="1:15" x14ac:dyDescent="0.25">
      <c r="A2" s="1" t="s">
        <v>186</v>
      </c>
      <c r="B2" t="s">
        <v>188</v>
      </c>
      <c r="C2" s="1">
        <v>33</v>
      </c>
      <c r="D2" s="1">
        <v>11</v>
      </c>
      <c r="E2" s="1">
        <v>2.4</v>
      </c>
      <c r="F2" s="1">
        <f>(Table3[[#This Row],[Sum of Diamond Attributes]]+Table3[[#This Row],[Sum of Rectangle Attributes]])*E2</f>
        <v>105.6</v>
      </c>
      <c r="G2" s="1">
        <v>0.5</v>
      </c>
      <c r="H2" s="25">
        <f>Table3[[#This Row],[Location Modified Fields Score]]*Table3[[#This Row],[Combo Discount]]</f>
        <v>52.8</v>
      </c>
      <c r="I2" s="1">
        <v>1.5</v>
      </c>
      <c r="J2" s="25">
        <f>Table3[[#This Row],[Combo Discount Fields Score]]*I2</f>
        <v>79.199999999999989</v>
      </c>
      <c r="K2" s="1">
        <v>1</v>
      </c>
      <c r="L2" s="25">
        <f>Table3[[#This Row],[Lighting Modified Fields Score]]*K2</f>
        <v>79.199999999999989</v>
      </c>
      <c r="M2" s="1">
        <v>1</v>
      </c>
      <c r="N2" t="s">
        <v>291</v>
      </c>
      <c r="O2" t="s">
        <v>290</v>
      </c>
    </row>
    <row r="3" spans="1:15" x14ac:dyDescent="0.25">
      <c r="A3" s="1" t="s">
        <v>204</v>
      </c>
      <c r="B3" t="s">
        <v>205</v>
      </c>
      <c r="C3" s="1">
        <v>22</v>
      </c>
      <c r="D3" s="1">
        <v>7</v>
      </c>
      <c r="E3" s="1">
        <v>2.1</v>
      </c>
      <c r="F3" s="1">
        <f>(Table3[[#This Row],[Sum of Diamond Attributes]]+Table3[[#This Row],[Sum of Rectangle Attributes]])*E3</f>
        <v>60.900000000000006</v>
      </c>
      <c r="G3" s="1">
        <v>0.5</v>
      </c>
      <c r="H3" s="25">
        <f>Table3[[#This Row],[Location Modified Fields Score]]*Table3[[#This Row],[Combo Discount]]</f>
        <v>30.450000000000003</v>
      </c>
      <c r="I3" s="1">
        <v>1.5</v>
      </c>
      <c r="J3" s="25">
        <f>Table3[[#This Row],[Combo Discount Fields Score]]*I3</f>
        <v>45.675000000000004</v>
      </c>
      <c r="K3" s="1">
        <v>1</v>
      </c>
      <c r="L3" s="25">
        <f>Table3[[#This Row],[Lighting Modified Fields Score]]*K3</f>
        <v>45.675000000000004</v>
      </c>
      <c r="M3" s="1">
        <v>2</v>
      </c>
      <c r="N3" t="s">
        <v>266</v>
      </c>
      <c r="O3" t="s">
        <v>205</v>
      </c>
    </row>
    <row r="4" spans="1:15" x14ac:dyDescent="0.25">
      <c r="A4" s="1" t="s">
        <v>294</v>
      </c>
      <c r="B4" t="s">
        <v>292</v>
      </c>
      <c r="C4" s="1">
        <v>28</v>
      </c>
      <c r="D4" s="1">
        <v>12</v>
      </c>
      <c r="E4" s="1">
        <v>2.1</v>
      </c>
      <c r="F4" s="1">
        <f>(Table3[[#This Row],[Sum of Diamond Attributes]]+Table3[[#This Row],[Sum of Rectangle Attributes]])*E4</f>
        <v>84</v>
      </c>
      <c r="G4" s="1">
        <v>0.5</v>
      </c>
      <c r="H4" s="25">
        <f>Table3[[#This Row],[Location Modified Fields Score]]*Table3[[#This Row],[Combo Discount]]</f>
        <v>42</v>
      </c>
      <c r="I4" s="1">
        <v>1</v>
      </c>
      <c r="J4" s="25">
        <f>Table3[[#This Row],[Combo Discount Fields Score]]*I4</f>
        <v>42</v>
      </c>
      <c r="K4" s="1">
        <v>1</v>
      </c>
      <c r="L4" s="25">
        <f>Table3[[#This Row],[Lighting Modified Fields Score]]*K4</f>
        <v>42</v>
      </c>
      <c r="M4" s="1">
        <v>3</v>
      </c>
      <c r="N4" t="s">
        <v>295</v>
      </c>
      <c r="O4" t="s">
        <v>293</v>
      </c>
    </row>
    <row r="5" spans="1:15" x14ac:dyDescent="0.25">
      <c r="A5" s="1" t="s">
        <v>294</v>
      </c>
      <c r="B5" t="s">
        <v>292</v>
      </c>
      <c r="C5" s="1">
        <v>25</v>
      </c>
      <c r="D5" s="1">
        <v>13</v>
      </c>
      <c r="E5" s="1">
        <v>2.1</v>
      </c>
      <c r="F5" s="1">
        <f>(Table3[[#This Row],[Sum of Diamond Attributes]]+Table3[[#This Row],[Sum of Rectangle Attributes]])*E5</f>
        <v>79.8</v>
      </c>
      <c r="G5" s="1">
        <v>0.5</v>
      </c>
      <c r="H5" s="25">
        <f>Table3[[#This Row],[Location Modified Fields Score]]*Table3[[#This Row],[Combo Discount]]</f>
        <v>39.9</v>
      </c>
      <c r="I5" s="1">
        <v>1</v>
      </c>
      <c r="J5" s="25">
        <f>Table3[[#This Row],[Combo Discount Fields Score]]*I5</f>
        <v>39.9</v>
      </c>
      <c r="K5" s="1">
        <v>1</v>
      </c>
      <c r="L5" s="25">
        <f>Table3[[#This Row],[Lighting Modified Fields Score]]*K5</f>
        <v>39.9</v>
      </c>
      <c r="M5" s="1">
        <v>4</v>
      </c>
      <c r="N5" t="s">
        <v>297</v>
      </c>
      <c r="O5" t="s">
        <v>296</v>
      </c>
    </row>
    <row r="6" spans="1:15" x14ac:dyDescent="0.25">
      <c r="A6" s="1" t="s">
        <v>138</v>
      </c>
      <c r="B6" t="s">
        <v>135</v>
      </c>
      <c r="C6" s="1">
        <v>36</v>
      </c>
      <c r="D6" s="1">
        <v>18</v>
      </c>
      <c r="E6" s="1">
        <v>1.9</v>
      </c>
      <c r="F6" s="1">
        <f>(Table3[[#This Row],[Sum of Diamond Attributes]]+Table3[[#This Row],[Sum of Rectangle Attributes]])*E6</f>
        <v>102.6</v>
      </c>
      <c r="G6" s="1">
        <v>0.5</v>
      </c>
      <c r="H6" s="25">
        <f>Table3[[#This Row],[Location Modified Fields Score]]*Table3[[#This Row],[Combo Discount]]</f>
        <v>51.3</v>
      </c>
      <c r="I6" s="1">
        <v>1.5</v>
      </c>
      <c r="J6" s="25">
        <f>Table3[[#This Row],[Combo Discount Fields Score]]*I6</f>
        <v>76.949999999999989</v>
      </c>
      <c r="K6" s="1">
        <v>0.5</v>
      </c>
      <c r="L6" s="25">
        <f>Table3[[#This Row],[Lighting Modified Fields Score]]*K6</f>
        <v>38.474999999999994</v>
      </c>
      <c r="M6" s="1">
        <v>5</v>
      </c>
      <c r="N6" t="s">
        <v>299</v>
      </c>
      <c r="O6" t="s">
        <v>298</v>
      </c>
    </row>
    <row r="7" spans="1:15" x14ac:dyDescent="0.25">
      <c r="A7" s="1" t="s">
        <v>252</v>
      </c>
      <c r="B7" t="s">
        <v>250</v>
      </c>
      <c r="C7" s="1">
        <v>23</v>
      </c>
      <c r="D7" s="1">
        <v>7</v>
      </c>
      <c r="E7" s="1">
        <v>1.9</v>
      </c>
      <c r="F7" s="1">
        <f>(Table3[[#This Row],[Sum of Diamond Attributes]]+Table3[[#This Row],[Sum of Rectangle Attributes]])*E7</f>
        <v>57</v>
      </c>
      <c r="G7" s="1">
        <v>0.5</v>
      </c>
      <c r="H7" s="25">
        <f>Table3[[#This Row],[Location Modified Fields Score]]*Table3[[#This Row],[Combo Discount]]</f>
        <v>28.5</v>
      </c>
      <c r="I7" s="1">
        <v>1</v>
      </c>
      <c r="J7" s="25">
        <f>Table3[[#This Row],[Combo Discount Fields Score]]*I7</f>
        <v>28.5</v>
      </c>
      <c r="K7" s="1">
        <v>1</v>
      </c>
      <c r="L7" s="25">
        <f>Table3[[#This Row],[Lighting Modified Fields Score]]*K7</f>
        <v>28.5</v>
      </c>
      <c r="M7" s="1">
        <v>6</v>
      </c>
      <c r="N7" t="s">
        <v>255</v>
      </c>
      <c r="O7" t="s">
        <v>254</v>
      </c>
    </row>
    <row r="8" spans="1:15" x14ac:dyDescent="0.25">
      <c r="A8" s="1" t="s">
        <v>278</v>
      </c>
      <c r="B8" t="s">
        <v>277</v>
      </c>
      <c r="C8" s="1">
        <v>10</v>
      </c>
      <c r="D8" s="1">
        <v>6</v>
      </c>
      <c r="E8" s="1">
        <v>2.2999999999999998</v>
      </c>
      <c r="F8" s="1">
        <f>(Table3[[#This Row],[Sum of Diamond Attributes]]+Table3[[#This Row],[Sum of Rectangle Attributes]])*E8</f>
        <v>36.799999999999997</v>
      </c>
      <c r="G8" s="1">
        <v>0.5</v>
      </c>
      <c r="H8" s="25">
        <f>Table3[[#This Row],[Location Modified Fields Score]]*Table3[[#This Row],[Combo Discount]]</f>
        <v>18.399999999999999</v>
      </c>
      <c r="I8" s="1">
        <v>1</v>
      </c>
      <c r="J8" s="25">
        <f>Table3[[#This Row],[Combo Discount Fields Score]]*I8</f>
        <v>18.399999999999999</v>
      </c>
      <c r="K8" s="1">
        <v>1</v>
      </c>
      <c r="L8" s="25">
        <f>Table3[[#This Row],[Lighting Modified Fields Score]]*K8</f>
        <v>18.399999999999999</v>
      </c>
      <c r="M8" s="1">
        <v>7</v>
      </c>
      <c r="N8" t="s">
        <v>279</v>
      </c>
      <c r="O8" t="s">
        <v>277</v>
      </c>
    </row>
    <row r="9" spans="1:15" x14ac:dyDescent="0.25">
      <c r="A9" s="1" t="s">
        <v>264</v>
      </c>
      <c r="B9" t="s">
        <v>263</v>
      </c>
      <c r="C9" s="1">
        <v>16</v>
      </c>
      <c r="D9" s="1">
        <v>5</v>
      </c>
      <c r="E9" s="1">
        <v>1.6</v>
      </c>
      <c r="F9" s="1">
        <f>(Table3[[#This Row],[Sum of Diamond Attributes]]+Table3[[#This Row],[Sum of Rectangle Attributes]])*E9</f>
        <v>33.6</v>
      </c>
      <c r="G9" s="1">
        <v>0.5</v>
      </c>
      <c r="H9" s="25">
        <f>Table3[[#This Row],[Location Modified Fields Score]]*Table3[[#This Row],[Combo Discount]]</f>
        <v>16.8</v>
      </c>
      <c r="I9" s="1">
        <v>1</v>
      </c>
      <c r="J9" s="25">
        <f>Table3[[#This Row],[Combo Discount Fields Score]]*I9</f>
        <v>16.8</v>
      </c>
      <c r="K9" s="1">
        <v>1</v>
      </c>
      <c r="L9" s="25">
        <f>Table3[[#This Row],[Lighting Modified Fields Score]]*K9</f>
        <v>16.8</v>
      </c>
      <c r="M9" s="1">
        <v>8</v>
      </c>
      <c r="N9" t="s">
        <v>265</v>
      </c>
      <c r="O9" t="s">
        <v>263</v>
      </c>
    </row>
    <row r="10" spans="1:15" x14ac:dyDescent="0.25">
      <c r="A10" s="1" t="s">
        <v>252</v>
      </c>
      <c r="B10" t="s">
        <v>250</v>
      </c>
      <c r="C10" s="1">
        <v>12</v>
      </c>
      <c r="D10" s="1">
        <v>5</v>
      </c>
      <c r="E10" s="1">
        <v>1.9</v>
      </c>
      <c r="F10" s="1">
        <f>(Table3[[#This Row],[Sum of Diamond Attributes]]+Table3[[#This Row],[Sum of Rectangle Attributes]])*E10</f>
        <v>32.299999999999997</v>
      </c>
      <c r="G10" s="1">
        <v>0.5</v>
      </c>
      <c r="H10" s="25">
        <f>Table3[[#This Row],[Location Modified Fields Score]]*Table3[[#This Row],[Combo Discount]]</f>
        <v>16.149999999999999</v>
      </c>
      <c r="I10" s="1">
        <v>1</v>
      </c>
      <c r="J10" s="25">
        <f>Table3[[#This Row],[Combo Discount Fields Score]]*I10</f>
        <v>16.149999999999999</v>
      </c>
      <c r="K10" s="1">
        <v>1</v>
      </c>
      <c r="L10" s="25">
        <f>Table3[[#This Row],[Lighting Modified Fields Score]]*K10</f>
        <v>16.149999999999999</v>
      </c>
      <c r="M10" s="1">
        <v>9</v>
      </c>
      <c r="N10" t="s">
        <v>257</v>
      </c>
      <c r="O10" t="s">
        <v>256</v>
      </c>
    </row>
    <row r="11" spans="1:15" x14ac:dyDescent="0.25">
      <c r="A11" s="1" t="s">
        <v>252</v>
      </c>
      <c r="B11" t="s">
        <v>250</v>
      </c>
      <c r="C11" s="1">
        <v>8</v>
      </c>
      <c r="D11" s="1">
        <v>5</v>
      </c>
      <c r="E11" s="1">
        <v>1.9</v>
      </c>
      <c r="F11" s="1">
        <f>(Table3[[#This Row],[Sum of Diamond Attributes]]+Table3[[#This Row],[Sum of Rectangle Attributes]])*E11</f>
        <v>24.7</v>
      </c>
      <c r="G11" s="1">
        <v>0.5</v>
      </c>
      <c r="H11" s="25">
        <f>Table3[[#This Row],[Location Modified Fields Score]]*Table3[[#This Row],[Combo Discount]]</f>
        <v>12.35</v>
      </c>
      <c r="I11" s="1">
        <v>1</v>
      </c>
      <c r="J11" s="25">
        <f>Table3[[#This Row],[Combo Discount Fields Score]]*I11</f>
        <v>12.35</v>
      </c>
      <c r="K11" s="1">
        <v>1</v>
      </c>
      <c r="L11" s="25">
        <f>Table3[[#This Row],[Lighting Modified Fields Score]]*K11</f>
        <v>12.35</v>
      </c>
      <c r="M11" s="1">
        <v>10</v>
      </c>
      <c r="N11" t="s">
        <v>253</v>
      </c>
      <c r="O11" t="s">
        <v>251</v>
      </c>
    </row>
    <row r="12" spans="1:15" x14ac:dyDescent="0.25">
      <c r="A12" s="1" t="s">
        <v>146</v>
      </c>
      <c r="B12" t="s">
        <v>143</v>
      </c>
      <c r="C12" s="1">
        <v>14</v>
      </c>
      <c r="D12" s="1">
        <v>8</v>
      </c>
      <c r="E12" s="1">
        <v>2</v>
      </c>
      <c r="F12" s="1">
        <f>(Table3[[#This Row],[Sum of Diamond Attributes]]+Table3[[#This Row],[Sum of Rectangle Attributes]])*E12</f>
        <v>44</v>
      </c>
      <c r="G12" s="1">
        <v>0.5</v>
      </c>
      <c r="H12" s="25">
        <f>Table3[[#This Row],[Location Modified Fields Score]]*Table3[[#This Row],[Combo Discount]]</f>
        <v>22</v>
      </c>
      <c r="I12" s="1">
        <v>1</v>
      </c>
      <c r="J12" s="25">
        <f>Table3[[#This Row],[Combo Discount Fields Score]]*I12</f>
        <v>22</v>
      </c>
      <c r="K12" s="1">
        <v>0.5</v>
      </c>
      <c r="L12" s="25">
        <f>Table3[[#This Row],[Lighting Modified Fields Score]]*K12</f>
        <v>11</v>
      </c>
      <c r="M12" s="1">
        <v>11</v>
      </c>
      <c r="N12" t="s">
        <v>301</v>
      </c>
      <c r="O12" t="s">
        <v>300</v>
      </c>
    </row>
    <row r="13" spans="1:15" x14ac:dyDescent="0.25">
      <c r="A13" s="1" t="s">
        <v>82</v>
      </c>
      <c r="B13" t="s">
        <v>79</v>
      </c>
      <c r="C13" s="1">
        <v>8</v>
      </c>
      <c r="D13" s="1">
        <v>4</v>
      </c>
      <c r="E13" s="1">
        <v>2.1</v>
      </c>
      <c r="F13" s="1">
        <f>(Table3[[#This Row],[Sum of Diamond Attributes]]+Table3[[#This Row],[Sum of Rectangle Attributes]])*E13</f>
        <v>25.200000000000003</v>
      </c>
      <c r="G13" s="1">
        <v>0.5</v>
      </c>
      <c r="H13" s="25">
        <f>Table3[[#This Row],[Location Modified Fields Score]]*Table3[[#This Row],[Combo Discount]]</f>
        <v>12.600000000000001</v>
      </c>
      <c r="I13" s="1">
        <v>1.5</v>
      </c>
      <c r="J13" s="25">
        <f>Table3[[#This Row],[Combo Discount Fields Score]]*I13</f>
        <v>18.900000000000002</v>
      </c>
      <c r="K13" s="1">
        <v>0.5</v>
      </c>
      <c r="L13" s="25">
        <f>Table3[[#This Row],[Lighting Modified Fields Score]]*K13</f>
        <v>9.4500000000000011</v>
      </c>
      <c r="M13" s="1">
        <v>12</v>
      </c>
      <c r="N13" t="s">
        <v>276</v>
      </c>
      <c r="O13" t="s">
        <v>275</v>
      </c>
    </row>
    <row r="14" spans="1:15" x14ac:dyDescent="0.25">
      <c r="A14" s="1" t="s">
        <v>260</v>
      </c>
      <c r="B14" t="s">
        <v>258</v>
      </c>
      <c r="C14" s="1">
        <v>10</v>
      </c>
      <c r="D14" s="1">
        <v>7</v>
      </c>
      <c r="E14" s="1">
        <v>1.6</v>
      </c>
      <c r="F14" s="1">
        <f>(Table3[[#This Row],[Sum of Diamond Attributes]]+Table3[[#This Row],[Sum of Rectangle Attributes]])*E14</f>
        <v>27.200000000000003</v>
      </c>
      <c r="G14" s="1">
        <v>0.5</v>
      </c>
      <c r="H14" s="25">
        <f>Table3[[#This Row],[Location Modified Fields Score]]*Table3[[#This Row],[Combo Discount]]</f>
        <v>13.600000000000001</v>
      </c>
      <c r="I14" s="1">
        <v>1</v>
      </c>
      <c r="J14" s="25">
        <f>Table3[[#This Row],[Combo Discount Fields Score]]*I14</f>
        <v>13.600000000000001</v>
      </c>
      <c r="K14" s="1">
        <v>0.5</v>
      </c>
      <c r="L14" s="25">
        <f>Table3[[#This Row],[Lighting Modified Fields Score]]*K14</f>
        <v>6.8000000000000007</v>
      </c>
      <c r="M14" s="1">
        <v>13</v>
      </c>
      <c r="N14" t="s">
        <v>262</v>
      </c>
      <c r="O14" t="s">
        <v>258</v>
      </c>
    </row>
    <row r="15" spans="1:15" x14ac:dyDescent="0.25">
      <c r="A15" s="1" t="s">
        <v>288</v>
      </c>
      <c r="B15" t="s">
        <v>286</v>
      </c>
      <c r="C15" s="1">
        <v>13</v>
      </c>
      <c r="D15" s="1">
        <v>4</v>
      </c>
      <c r="E15" s="1">
        <v>1.6</v>
      </c>
      <c r="F15" s="1">
        <f>(Table3[[#This Row],[Sum of Diamond Attributes]]+Table3[[#This Row],[Sum of Rectangle Attributes]])*E15</f>
        <v>27.200000000000003</v>
      </c>
      <c r="G15" s="1">
        <v>0.5</v>
      </c>
      <c r="H15" s="25">
        <f>Table3[[#This Row],[Location Modified Fields Score]]*Table3[[#This Row],[Combo Discount]]</f>
        <v>13.600000000000001</v>
      </c>
      <c r="I15" s="1">
        <v>1</v>
      </c>
      <c r="J15" s="25">
        <f>Table3[[#This Row],[Combo Discount Fields Score]]*I15</f>
        <v>13.600000000000001</v>
      </c>
      <c r="K15" s="1">
        <v>0.5</v>
      </c>
      <c r="L15" s="25">
        <f>Table3[[#This Row],[Lighting Modified Fields Score]]*K15</f>
        <v>6.8000000000000007</v>
      </c>
      <c r="M15" s="1">
        <v>13</v>
      </c>
      <c r="N15" t="s">
        <v>289</v>
      </c>
      <c r="O15" t="s">
        <v>287</v>
      </c>
    </row>
    <row r="16" spans="1:15" x14ac:dyDescent="0.25">
      <c r="A16" s="1" t="s">
        <v>304</v>
      </c>
      <c r="B16" t="s">
        <v>302</v>
      </c>
      <c r="C16" s="1">
        <v>11</v>
      </c>
      <c r="D16" s="1">
        <v>5</v>
      </c>
      <c r="E16" s="1">
        <v>1.6</v>
      </c>
      <c r="F16" s="1">
        <f>(Table3[[#This Row],[Sum of Diamond Attributes]]+Table3[[#This Row],[Sum of Rectangle Attributes]])*E16</f>
        <v>25.6</v>
      </c>
      <c r="G16" s="1">
        <v>0.5</v>
      </c>
      <c r="H16" s="25">
        <f>Table3[[#This Row],[Location Modified Fields Score]]*Table3[[#This Row],[Combo Discount]]</f>
        <v>12.8</v>
      </c>
      <c r="I16" s="1">
        <v>1</v>
      </c>
      <c r="J16" s="25">
        <f>Table3[[#This Row],[Combo Discount Fields Score]]*I16</f>
        <v>12.8</v>
      </c>
      <c r="K16" s="1">
        <v>0.5</v>
      </c>
      <c r="L16" s="25">
        <f>Table3[[#This Row],[Lighting Modified Fields Score]]*K16</f>
        <v>6.4</v>
      </c>
      <c r="M16" s="1">
        <v>15</v>
      </c>
      <c r="N16" t="s">
        <v>305</v>
      </c>
      <c r="O16" t="s">
        <v>303</v>
      </c>
    </row>
    <row r="17" spans="1:15" x14ac:dyDescent="0.25">
      <c r="A17" s="1" t="s">
        <v>273</v>
      </c>
      <c r="B17" t="s">
        <v>271</v>
      </c>
      <c r="C17" s="1">
        <v>14</v>
      </c>
      <c r="D17" s="1">
        <v>2</v>
      </c>
      <c r="E17" s="1">
        <v>1.3</v>
      </c>
      <c r="F17" s="1">
        <f>(Table3[[#This Row],[Sum of Diamond Attributes]]+Table3[[#This Row],[Sum of Rectangle Attributes]])*E17</f>
        <v>20.8</v>
      </c>
      <c r="G17" s="1">
        <v>0.5</v>
      </c>
      <c r="H17" s="25">
        <f>Table3[[#This Row],[Location Modified Fields Score]]*Table3[[#This Row],[Combo Discount]]</f>
        <v>10.4</v>
      </c>
      <c r="I17" s="1">
        <v>1</v>
      </c>
      <c r="J17" s="25">
        <f>Table3[[#This Row],[Combo Discount Fields Score]]*I17</f>
        <v>10.4</v>
      </c>
      <c r="K17" s="1">
        <v>0.5</v>
      </c>
      <c r="L17" s="25">
        <f>Table3[[#This Row],[Lighting Modified Fields Score]]*K17</f>
        <v>5.2</v>
      </c>
      <c r="M17" s="1">
        <v>16</v>
      </c>
      <c r="N17" t="s">
        <v>274</v>
      </c>
      <c r="O17" t="s">
        <v>272</v>
      </c>
    </row>
    <row r="18" spans="1:15" x14ac:dyDescent="0.25">
      <c r="A18" s="1" t="s">
        <v>304</v>
      </c>
      <c r="B18" t="s">
        <v>302</v>
      </c>
      <c r="C18" s="1">
        <v>11</v>
      </c>
      <c r="D18" s="1">
        <v>2</v>
      </c>
      <c r="E18" s="1">
        <v>1.6</v>
      </c>
      <c r="F18" s="1">
        <f>(Table3[[#This Row],[Sum of Diamond Attributes]]+Table3[[#This Row],[Sum of Rectangle Attributes]])*E18</f>
        <v>20.8</v>
      </c>
      <c r="G18" s="1">
        <v>0.5</v>
      </c>
      <c r="H18" s="25">
        <f>Table3[[#This Row],[Location Modified Fields Score]]*Table3[[#This Row],[Combo Discount]]</f>
        <v>10.4</v>
      </c>
      <c r="I18" s="1">
        <v>1</v>
      </c>
      <c r="J18" s="25">
        <f>Table3[[#This Row],[Combo Discount Fields Score]]*I18</f>
        <v>10.4</v>
      </c>
      <c r="K18" s="1">
        <v>0.5</v>
      </c>
      <c r="L18" s="25">
        <f>Table3[[#This Row],[Lighting Modified Fields Score]]*K18</f>
        <v>5.2</v>
      </c>
      <c r="M18" s="1">
        <v>16</v>
      </c>
      <c r="N18" t="s">
        <v>307</v>
      </c>
      <c r="O18" t="s">
        <v>306</v>
      </c>
    </row>
    <row r="19" spans="1:15" x14ac:dyDescent="0.25">
      <c r="A19" s="1" t="s">
        <v>269</v>
      </c>
      <c r="B19" t="s">
        <v>267</v>
      </c>
      <c r="C19" s="1">
        <v>7</v>
      </c>
      <c r="D19" s="1">
        <v>7</v>
      </c>
      <c r="E19" s="1">
        <v>1.4</v>
      </c>
      <c r="F19" s="1">
        <f>(Table3[[#This Row],[Sum of Diamond Attributes]]+Table3[[#This Row],[Sum of Rectangle Attributes]])*E19</f>
        <v>19.599999999999998</v>
      </c>
      <c r="G19" s="1">
        <v>0.5</v>
      </c>
      <c r="H19" s="25">
        <f>Table3[[#This Row],[Location Modified Fields Score]]*Table3[[#This Row],[Combo Discount]]</f>
        <v>9.7999999999999989</v>
      </c>
      <c r="I19" s="1">
        <v>1</v>
      </c>
      <c r="J19" s="25">
        <f>Table3[[#This Row],[Combo Discount Fields Score]]*I19</f>
        <v>9.7999999999999989</v>
      </c>
      <c r="K19" s="1">
        <v>0.5</v>
      </c>
      <c r="L19" s="25">
        <f>Table3[[#This Row],[Lighting Modified Fields Score]]*K19</f>
        <v>4.8999999999999995</v>
      </c>
      <c r="M19" s="1">
        <v>18</v>
      </c>
      <c r="N19" t="s">
        <v>270</v>
      </c>
      <c r="O19" t="s">
        <v>268</v>
      </c>
    </row>
    <row r="20" spans="1:15" x14ac:dyDescent="0.25">
      <c r="A20" s="1" t="s">
        <v>282</v>
      </c>
      <c r="B20" t="s">
        <v>280</v>
      </c>
      <c r="C20" s="1">
        <v>12</v>
      </c>
      <c r="D20" s="1">
        <v>2</v>
      </c>
      <c r="E20" s="1">
        <v>1.4</v>
      </c>
      <c r="F20" s="1">
        <f>(Table3[[#This Row],[Sum of Diamond Attributes]]+Table3[[#This Row],[Sum of Rectangle Attributes]])*E20</f>
        <v>19.599999999999998</v>
      </c>
      <c r="G20" s="1">
        <v>0.5</v>
      </c>
      <c r="H20" s="25">
        <f>Table3[[#This Row],[Location Modified Fields Score]]*Table3[[#This Row],[Combo Discount]]</f>
        <v>9.7999999999999989</v>
      </c>
      <c r="I20" s="1">
        <v>1</v>
      </c>
      <c r="J20" s="25">
        <f>Table3[[#This Row],[Combo Discount Fields Score]]*I20</f>
        <v>9.7999999999999989</v>
      </c>
      <c r="K20" s="1">
        <v>0.5</v>
      </c>
      <c r="L20" s="25">
        <f>Table3[[#This Row],[Lighting Modified Fields Score]]*K20</f>
        <v>4.8999999999999995</v>
      </c>
      <c r="M20" s="1">
        <v>18</v>
      </c>
      <c r="N20" t="s">
        <v>283</v>
      </c>
      <c r="O20" t="s">
        <v>281</v>
      </c>
    </row>
    <row r="21" spans="1:15" x14ac:dyDescent="0.25">
      <c r="A21" s="1" t="s">
        <v>282</v>
      </c>
      <c r="B21" t="s">
        <v>280</v>
      </c>
      <c r="C21" s="1">
        <v>9</v>
      </c>
      <c r="D21" s="1">
        <v>1</v>
      </c>
      <c r="E21" s="1">
        <v>1.4</v>
      </c>
      <c r="F21" s="1">
        <f>(Table3[[#This Row],[Sum of Diamond Attributes]]+Table3[[#This Row],[Sum of Rectangle Attributes]])*E21</f>
        <v>14</v>
      </c>
      <c r="G21" s="1">
        <v>0.5</v>
      </c>
      <c r="H21" s="25">
        <f>Table3[[#This Row],[Location Modified Fields Score]]*Table3[[#This Row],[Combo Discount]]</f>
        <v>7</v>
      </c>
      <c r="I21" s="1">
        <v>1</v>
      </c>
      <c r="J21" s="25">
        <f>Table3[[#This Row],[Combo Discount Fields Score]]*I21</f>
        <v>7</v>
      </c>
      <c r="K21" s="1">
        <v>0.5</v>
      </c>
      <c r="L21" s="25">
        <f>Table3[[#This Row],[Lighting Modified Fields Score]]*K21</f>
        <v>3.5</v>
      </c>
      <c r="M21" s="1">
        <v>20</v>
      </c>
      <c r="N21" t="s">
        <v>285</v>
      </c>
      <c r="O21" t="s">
        <v>284</v>
      </c>
    </row>
    <row r="22" spans="1:15" x14ac:dyDescent="0.25">
      <c r="A22" s="1" t="s">
        <v>260</v>
      </c>
      <c r="B22" t="s">
        <v>258</v>
      </c>
      <c r="C22" s="1">
        <v>1</v>
      </c>
      <c r="D22" s="1">
        <v>6</v>
      </c>
      <c r="E22" s="1">
        <v>1.6</v>
      </c>
      <c r="F22" s="1">
        <f>(Table3[[#This Row],[Sum of Diamond Attributes]]+Table3[[#This Row],[Sum of Rectangle Attributes]])*E22</f>
        <v>11.200000000000001</v>
      </c>
      <c r="G22" s="1">
        <v>0.5</v>
      </c>
      <c r="H22" s="25">
        <f>Table3[[#This Row],[Location Modified Fields Score]]*Table3[[#This Row],[Combo Discount]]</f>
        <v>5.6000000000000005</v>
      </c>
      <c r="I22" s="1">
        <v>1</v>
      </c>
      <c r="J22" s="25">
        <f>Table3[[#This Row],[Combo Discount Fields Score]]*I22</f>
        <v>5.6000000000000005</v>
      </c>
      <c r="K22" s="1">
        <v>0.5</v>
      </c>
      <c r="L22" s="25">
        <f>Table3[[#This Row],[Lighting Modified Fields Score]]*K22</f>
        <v>2.8000000000000003</v>
      </c>
      <c r="M22" s="1">
        <v>21</v>
      </c>
      <c r="N22" t="s">
        <v>261</v>
      </c>
      <c r="O22" t="s">
        <v>259</v>
      </c>
    </row>
    <row r="23" spans="1:15" x14ac:dyDescent="0.25">
      <c r="B23" s="26" t="s">
        <v>163</v>
      </c>
      <c r="C23" s="28">
        <f>SUBTOTAL(101,C2:C22)</f>
        <v>15.380952380952381</v>
      </c>
      <c r="D23" s="28">
        <f>SUBTOTAL(101,D2:D22)</f>
        <v>6.5238095238095237</v>
      </c>
      <c r="E23" s="27">
        <f>SUBTOTAL(101,E2:E22)</f>
        <v>1.8000000000000003</v>
      </c>
      <c r="F23" s="28">
        <f>SUBTOTAL(101,F2:F22)</f>
        <v>41.547619047619051</v>
      </c>
      <c r="G23" s="27"/>
      <c r="H23" s="28">
        <f>SUBTOTAL(101,H2:H22)</f>
        <v>20.773809523809526</v>
      </c>
      <c r="I23" s="27"/>
      <c r="J23" s="28">
        <f>SUBTOTAL(101,J2:J22)</f>
        <v>24.277380952380955</v>
      </c>
      <c r="K23" s="27"/>
      <c r="L23" s="28">
        <f>SUBTOTAL(101,L2:L22)</f>
        <v>19.257142857142853</v>
      </c>
      <c r="M23" s="27"/>
      <c r="N23" s="29"/>
      <c r="O23" s="29"/>
    </row>
  </sheetData>
  <conditionalFormatting sqref="C2:C23">
    <cfRule type="aboveAverage" dxfId="17" priority="9"/>
  </conditionalFormatting>
  <conditionalFormatting sqref="D2:D23">
    <cfRule type="aboveAverage" dxfId="16" priority="8"/>
  </conditionalFormatting>
  <conditionalFormatting sqref="F2:F23">
    <cfRule type="aboveAverage" dxfId="15" priority="6"/>
  </conditionalFormatting>
  <conditionalFormatting sqref="J2:J23">
    <cfRule type="aboveAverage" dxfId="14" priority="3"/>
    <cfRule type="aboveAverage" dxfId="13" priority="5"/>
  </conditionalFormatting>
  <conditionalFormatting sqref="H2:H23">
    <cfRule type="aboveAverage" dxfId="12" priority="4"/>
  </conditionalFormatting>
  <conditionalFormatting sqref="L2:L22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{CE742B55-E273-42B7-A94B-62320A41326E}</x14:id>
        </ext>
      </extLst>
    </cfRule>
  </conditionalFormatting>
  <conditionalFormatting sqref="M2:M23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  <ignoredErrors>
    <ignoredError sqref="F23 H23 J23 L23" calculatedColumn="1"/>
  </ignoredErrors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742B55-E273-42B7-A94B-62320A4132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L2:L22</xm:sqref>
        </x14:conditionalFormatting>
        <x14:conditionalFormatting xmlns:xm="http://schemas.microsoft.com/office/excel/2006/main">
          <x14:cfRule type="iconSet" priority="7" id="{7E78A64B-D9F9-4160-86AC-31AF248B83F9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E2:E22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Rectangles</vt:lpstr>
      <vt:lpstr>Diamonds</vt:lpstr>
      <vt:lpstr>Combos</vt:lpstr>
      <vt:lpstr>Rectangle_Locations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Peterson</dc:creator>
  <cp:lastModifiedBy>Megan Carney</cp:lastModifiedBy>
  <dcterms:created xsi:type="dcterms:W3CDTF">2015-09-21T20:37:39Z</dcterms:created>
  <dcterms:modified xsi:type="dcterms:W3CDTF">2016-01-06T18:54:27Z</dcterms:modified>
</cp:coreProperties>
</file>